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2D-1 - SO 01.2 - Veřejn..." sheetId="2" r:id="rId2"/>
    <sheet name="112D-2 - SO 01.2 - Veřejn..." sheetId="3" r:id="rId3"/>
    <sheet name="112D-3 - SO 01.2 - Veřejn..." sheetId="4" r:id="rId4"/>
    <sheet name="112D-4 - SO 01.2 - Veřejn..." sheetId="5" r:id="rId5"/>
    <sheet name="112D-5 - SO 01.2 - Veřejn..." sheetId="6" r:id="rId6"/>
    <sheet name="112D-6 - SO 01.2 - Veřejn..." sheetId="7" r:id="rId7"/>
    <sheet name="112D-7 - SO 01.2 - Veřejn..." sheetId="8" r:id="rId8"/>
    <sheet name="112D-8 - SO 01.2 - Veřejn..." sheetId="9" r:id="rId9"/>
    <sheet name="112-1 - SO 01.2.2 - Veget..." sheetId="10" r:id="rId10"/>
    <sheet name="112-2 - SO 01.2.2 - Veget..." sheetId="11" r:id="rId11"/>
    <sheet name="112-3 - SO 01.2.2 - Veget..." sheetId="12" r:id="rId12"/>
    <sheet name="112-4 - SO 01.2.2 - Veget..." sheetId="13" r:id="rId13"/>
    <sheet name="112-5 - SO 01.2.2 - Veget..." sheetId="14" r:id="rId14"/>
    <sheet name="112-6 - SO 01.2.2 - Veget..." sheetId="15" r:id="rId15"/>
    <sheet name="11333 - Odvoz mobiliáře" sheetId="16" r:id="rId16"/>
    <sheet name="11444 - Mobilní výstavní ..." sheetId="17" r:id="rId17"/>
    <sheet name="321 - SO 01.2.2 - Vegetač..." sheetId="18" r:id="rId18"/>
    <sheet name="29 - SO 11 Přeložka sdělo..." sheetId="19" r:id="rId19"/>
    <sheet name="53C - SO 08B - Vodovod př..." sheetId="20" r:id="rId20"/>
    <sheet name="53D - SO 08C - Vodovod př..." sheetId="21" r:id="rId21"/>
    <sheet name="54C - SO 09C - Jednotná k..." sheetId="22" r:id="rId22"/>
    <sheet name="VRN2 - Vedlejší a ostatní..." sheetId="23" r:id="rId23"/>
  </sheets>
  <definedNames>
    <definedName name="_xlnm.Print_Area" localSheetId="0">'Rekapitulace stavby'!$D$4:$AO$76,'Rekapitulace stavby'!$C$82:$AQ$123</definedName>
    <definedName name="_xlnm.Print_Titles" localSheetId="0">'Rekapitulace stavby'!$92:$92</definedName>
    <definedName name="_xlnm._FilterDatabase" localSheetId="1" hidden="1">'112D-1 - SO 01.2 - Veřejn...'!$C$128:$K$167</definedName>
    <definedName name="_xlnm.Print_Area" localSheetId="1">'112D-1 - SO 01.2 - Veřejn...'!$C$4:$J$76,'112D-1 - SO 01.2 - Veřejn...'!$C$82:$J$106,'112D-1 - SO 01.2 - Veřejn...'!$C$112:$K$167</definedName>
    <definedName name="_xlnm.Print_Titles" localSheetId="1">'112D-1 - SO 01.2 - Veřejn...'!$128:$128</definedName>
    <definedName name="_xlnm._FilterDatabase" localSheetId="2" hidden="1">'112D-2 - SO 01.2 - Veřejn...'!$C$128:$K$156</definedName>
    <definedName name="_xlnm.Print_Area" localSheetId="2">'112D-2 - SO 01.2 - Veřejn...'!$C$4:$J$76,'112D-2 - SO 01.2 - Veřejn...'!$C$82:$J$106,'112D-2 - SO 01.2 - Veřejn...'!$C$112:$K$156</definedName>
    <definedName name="_xlnm.Print_Titles" localSheetId="2">'112D-2 - SO 01.2 - Veřejn...'!$128:$128</definedName>
    <definedName name="_xlnm._FilterDatabase" localSheetId="3" hidden="1">'112D-3 - SO 01.2 - Veřejn...'!$C$127:$K$148</definedName>
    <definedName name="_xlnm.Print_Area" localSheetId="3">'112D-3 - SO 01.2 - Veřejn...'!$C$4:$J$76,'112D-3 - SO 01.2 - Veřejn...'!$C$82:$J$105,'112D-3 - SO 01.2 - Veřejn...'!$C$111:$K$148</definedName>
    <definedName name="_xlnm.Print_Titles" localSheetId="3">'112D-3 - SO 01.2 - Veřejn...'!$127:$127</definedName>
    <definedName name="_xlnm._FilterDatabase" localSheetId="4" hidden="1">'112D-4 - SO 01.2 - Veřejn...'!$C$126:$K$146</definedName>
    <definedName name="_xlnm.Print_Area" localSheetId="4">'112D-4 - SO 01.2 - Veřejn...'!$C$4:$J$76,'112D-4 - SO 01.2 - Veřejn...'!$C$82:$J$104,'112D-4 - SO 01.2 - Veřejn...'!$C$110:$K$146</definedName>
    <definedName name="_xlnm.Print_Titles" localSheetId="4">'112D-4 - SO 01.2 - Veřejn...'!$126:$126</definedName>
    <definedName name="_xlnm._FilterDatabase" localSheetId="5" hidden="1">'112D-5 - SO 01.2 - Veřejn...'!$C$126:$K$150</definedName>
    <definedName name="_xlnm.Print_Area" localSheetId="5">'112D-5 - SO 01.2 - Veřejn...'!$C$4:$J$76,'112D-5 - SO 01.2 - Veřejn...'!$C$82:$J$104,'112D-5 - SO 01.2 - Veřejn...'!$C$110:$K$150</definedName>
    <definedName name="_xlnm.Print_Titles" localSheetId="5">'112D-5 - SO 01.2 - Veřejn...'!$126:$126</definedName>
    <definedName name="_xlnm._FilterDatabase" localSheetId="6" hidden="1">'112D-6 - SO 01.2 - Veřejn...'!$C$128:$K$152</definedName>
    <definedName name="_xlnm.Print_Area" localSheetId="6">'112D-6 - SO 01.2 - Veřejn...'!$C$4:$J$76,'112D-6 - SO 01.2 - Veřejn...'!$C$82:$J$106,'112D-6 - SO 01.2 - Veřejn...'!$C$112:$K$152</definedName>
    <definedName name="_xlnm.Print_Titles" localSheetId="6">'112D-6 - SO 01.2 - Veřejn...'!$128:$128</definedName>
    <definedName name="_xlnm._FilterDatabase" localSheetId="7" hidden="1">'112D-7 - SO 01.2 - Veřejn...'!$C$124:$K$130</definedName>
    <definedName name="_xlnm.Print_Area" localSheetId="7">'112D-7 - SO 01.2 - Veřejn...'!$C$4:$J$76,'112D-7 - SO 01.2 - Veřejn...'!$C$82:$J$102,'112D-7 - SO 01.2 - Veřejn...'!$C$108:$K$130</definedName>
    <definedName name="_xlnm.Print_Titles" localSheetId="7">'112D-7 - SO 01.2 - Veřejn...'!$124:$124</definedName>
    <definedName name="_xlnm._FilterDatabase" localSheetId="8" hidden="1">'112D-8 - SO 01.2 - Veřejn...'!$C$124:$K$130</definedName>
    <definedName name="_xlnm.Print_Area" localSheetId="8">'112D-8 - SO 01.2 - Veřejn...'!$C$4:$J$76,'112D-8 - SO 01.2 - Veřejn...'!$C$82:$J$102,'112D-8 - SO 01.2 - Veřejn...'!$C$108:$K$130</definedName>
    <definedName name="_xlnm.Print_Titles" localSheetId="8">'112D-8 - SO 01.2 - Veřejn...'!$124:$124</definedName>
    <definedName name="_xlnm._FilterDatabase" localSheetId="9" hidden="1">'112-1 - SO 01.2.2 - Veget...'!$C$136:$K$217</definedName>
    <definedName name="_xlnm.Print_Area" localSheetId="9">'112-1 - SO 01.2.2 - Veget...'!$C$4:$J$76,'112-1 - SO 01.2.2 - Veget...'!$C$82:$J$114,'112-1 - SO 01.2.2 - Veget...'!$C$120:$K$217</definedName>
    <definedName name="_xlnm.Print_Titles" localSheetId="9">'112-1 - SO 01.2.2 - Veget...'!$136:$136</definedName>
    <definedName name="_xlnm._FilterDatabase" localSheetId="10" hidden="1">'112-2 - SO 01.2.2 - Veget...'!$C$136:$K$284</definedName>
    <definedName name="_xlnm.Print_Area" localSheetId="10">'112-2 - SO 01.2.2 - Veget...'!$C$4:$J$76,'112-2 - SO 01.2.2 - Veget...'!$C$82:$J$114,'112-2 - SO 01.2.2 - Veget...'!$C$120:$K$284</definedName>
    <definedName name="_xlnm.Print_Titles" localSheetId="10">'112-2 - SO 01.2.2 - Veget...'!$136:$136</definedName>
    <definedName name="_xlnm._FilterDatabase" localSheetId="11" hidden="1">'112-3 - SO 01.2.2 - Veget...'!$C$134:$K$234</definedName>
    <definedName name="_xlnm.Print_Area" localSheetId="11">'112-3 - SO 01.2.2 - Veget...'!$C$4:$J$76,'112-3 - SO 01.2.2 - Veget...'!$C$82:$J$112,'112-3 - SO 01.2.2 - Veget...'!$C$118:$K$234</definedName>
    <definedName name="_xlnm.Print_Titles" localSheetId="11">'112-3 - SO 01.2.2 - Veget...'!$134:$134</definedName>
    <definedName name="_xlnm._FilterDatabase" localSheetId="12" hidden="1">'112-4 - SO 01.2.2 - Veget...'!$C$136:$K$278</definedName>
    <definedName name="_xlnm.Print_Area" localSheetId="12">'112-4 - SO 01.2.2 - Veget...'!$C$4:$J$76,'112-4 - SO 01.2.2 - Veget...'!$C$82:$J$114,'112-4 - SO 01.2.2 - Veget...'!$C$120:$K$278</definedName>
    <definedName name="_xlnm.Print_Titles" localSheetId="12">'112-4 - SO 01.2.2 - Veget...'!$136:$136</definedName>
    <definedName name="_xlnm._FilterDatabase" localSheetId="13" hidden="1">'112-5 - SO 01.2.2 - Veget...'!$C$134:$K$211</definedName>
    <definedName name="_xlnm.Print_Area" localSheetId="13">'112-5 - SO 01.2.2 - Veget...'!$C$4:$J$76,'112-5 - SO 01.2.2 - Veget...'!$C$82:$J$112,'112-5 - SO 01.2.2 - Veget...'!$C$118:$K$211</definedName>
    <definedName name="_xlnm.Print_Titles" localSheetId="13">'112-5 - SO 01.2.2 - Veget...'!$134:$134</definedName>
    <definedName name="_xlnm._FilterDatabase" localSheetId="14" hidden="1">'112-6 - SO 01.2.2 - Veget...'!$C$134:$K$217</definedName>
    <definedName name="_xlnm.Print_Area" localSheetId="14">'112-6 - SO 01.2.2 - Veget...'!$C$4:$J$76,'112-6 - SO 01.2.2 - Veget...'!$C$82:$J$112,'112-6 - SO 01.2.2 - Veget...'!$C$118:$K$217</definedName>
    <definedName name="_xlnm.Print_Titles" localSheetId="14">'112-6 - SO 01.2.2 - Veget...'!$134:$134</definedName>
    <definedName name="_xlnm._FilterDatabase" localSheetId="15" hidden="1">'11333 - Odvoz mobiliáře'!$C$124:$K$133</definedName>
    <definedName name="_xlnm.Print_Area" localSheetId="15">'11333 - Odvoz mobiliáře'!$C$4:$J$76,'11333 - Odvoz mobiliáře'!$C$82:$J$102,'11333 - Odvoz mobiliáře'!$C$108:$K$133</definedName>
    <definedName name="_xlnm.Print_Titles" localSheetId="15">'11333 - Odvoz mobiliáře'!$124:$124</definedName>
    <definedName name="_xlnm._FilterDatabase" localSheetId="16" hidden="1">'11444 - Mobilní výstavní ...'!$C$125:$K$132</definedName>
    <definedName name="_xlnm.Print_Area" localSheetId="16">'11444 - Mobilní výstavní ...'!$C$4:$J$76,'11444 - Mobilní výstavní ...'!$C$82:$J$103,'11444 - Mobilní výstavní ...'!$C$109:$K$132</definedName>
    <definedName name="_xlnm.Print_Titles" localSheetId="16">'11444 - Mobilní výstavní ...'!$125:$125</definedName>
    <definedName name="_xlnm._FilterDatabase" localSheetId="17" hidden="1">'321 - SO 01.2.2 - Vegetač...'!$C$124:$K$183</definedName>
    <definedName name="_xlnm.Print_Area" localSheetId="17">'321 - SO 01.2.2 - Vegetač...'!$C$4:$J$76,'321 - SO 01.2.2 - Vegetač...'!$C$82:$J$102,'321 - SO 01.2.2 - Vegetač...'!$C$108:$K$183</definedName>
    <definedName name="_xlnm.Print_Titles" localSheetId="17">'321 - SO 01.2.2 - Vegetač...'!$124:$124</definedName>
    <definedName name="_xlnm._FilterDatabase" localSheetId="18" hidden="1">'29 - SO 11 Přeložka sdělo...'!$C$120:$K$175</definedName>
    <definedName name="_xlnm.Print_Area" localSheetId="18">'29 - SO 11 Přeložka sdělo...'!$C$4:$J$76,'29 - SO 11 Přeložka sdělo...'!$C$82:$J$100,'29 - SO 11 Přeložka sdělo...'!$C$106:$K$175</definedName>
    <definedName name="_xlnm.Print_Titles" localSheetId="18">'29 - SO 11 Přeložka sdělo...'!$120:$120</definedName>
    <definedName name="_xlnm._FilterDatabase" localSheetId="19" hidden="1">'53C - SO 08B - Vodovod př...'!$C$130:$K$347</definedName>
    <definedName name="_xlnm.Print_Area" localSheetId="19">'53C - SO 08B - Vodovod př...'!$C$4:$J$76,'53C - SO 08B - Vodovod př...'!$C$82:$J$108,'53C - SO 08B - Vodovod př...'!$C$114:$K$347</definedName>
    <definedName name="_xlnm.Print_Titles" localSheetId="19">'53C - SO 08B - Vodovod př...'!$130:$130</definedName>
    <definedName name="_xlnm._FilterDatabase" localSheetId="20" hidden="1">'53D - SO 08C - Vodovod př...'!$C$129:$K$290</definedName>
    <definedName name="_xlnm.Print_Area" localSheetId="20">'53D - SO 08C - Vodovod př...'!$C$4:$J$76,'53D - SO 08C - Vodovod př...'!$C$82:$J$107,'53D - SO 08C - Vodovod př...'!$C$113:$K$290</definedName>
    <definedName name="_xlnm.Print_Titles" localSheetId="20">'53D - SO 08C - Vodovod př...'!$129:$129</definedName>
    <definedName name="_xlnm._FilterDatabase" localSheetId="21" hidden="1">'54C - SO 09C - Jednotná k...'!$C$130:$K$366</definedName>
    <definedName name="_xlnm.Print_Area" localSheetId="21">'54C - SO 09C - Jednotná k...'!$C$4:$J$76,'54C - SO 09C - Jednotná k...'!$C$82:$J$108,'54C - SO 09C - Jednotná k...'!$C$114:$K$366</definedName>
    <definedName name="_xlnm.Print_Titles" localSheetId="21">'54C - SO 09C - Jednotná k...'!$130:$130</definedName>
    <definedName name="_xlnm._FilterDatabase" localSheetId="22" hidden="1">'VRN2 - Vedlejší a ostatní...'!$C$120:$K$124</definedName>
    <definedName name="_xlnm.Print_Area" localSheetId="22">'VRN2 - Vedlejší a ostatní...'!$C$4:$J$76,'VRN2 - Vedlejší a ostatní...'!$C$82:$J$100,'VRN2 - Vedlejší a ostatní...'!$C$106:$K$124</definedName>
    <definedName name="_xlnm.Print_Titles" localSheetId="22">'VRN2 - Vedlejší a ostatní...'!$120:$120</definedName>
  </definedNames>
  <calcPr/>
</workbook>
</file>

<file path=xl/calcChain.xml><?xml version="1.0" encoding="utf-8"?>
<calcChain xmlns="http://schemas.openxmlformats.org/spreadsheetml/2006/main">
  <c i="23" l="1" r="J39"/>
  <c r="J38"/>
  <c i="1" r="AY122"/>
  <c i="23" r="J37"/>
  <c i="1" r="AX122"/>
  <c i="23" r="BI123"/>
  <c r="BH123"/>
  <c r="BG123"/>
  <c r="BF123"/>
  <c r="T123"/>
  <c r="T122"/>
  <c r="T121"/>
  <c r="R123"/>
  <c r="R122"/>
  <c r="R121"/>
  <c r="P123"/>
  <c r="P122"/>
  <c r="P121"/>
  <c i="1" r="AU122"/>
  <c i="23" r="J118"/>
  <c r="J117"/>
  <c r="F117"/>
  <c r="F115"/>
  <c r="E113"/>
  <c r="J94"/>
  <c r="J93"/>
  <c r="F93"/>
  <c r="F91"/>
  <c r="E89"/>
  <c r="J20"/>
  <c r="E20"/>
  <c r="F118"/>
  <c r="J19"/>
  <c r="J14"/>
  <c r="J91"/>
  <c r="E7"/>
  <c r="E85"/>
  <c i="22" r="J41"/>
  <c r="J40"/>
  <c i="1" r="AY121"/>
  <c i="22" r="J39"/>
  <c i="1" r="AX121"/>
  <c i="22" r="BI363"/>
  <c r="BH363"/>
  <c r="BG363"/>
  <c r="BF363"/>
  <c r="T363"/>
  <c r="T362"/>
  <c r="R363"/>
  <c r="R362"/>
  <c r="P363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1"/>
  <c r="BH351"/>
  <c r="BG351"/>
  <c r="BF351"/>
  <c r="T351"/>
  <c r="R351"/>
  <c r="P351"/>
  <c r="BI347"/>
  <c r="BH347"/>
  <c r="BG347"/>
  <c r="BF347"/>
  <c r="T347"/>
  <c r="R347"/>
  <c r="P347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J128"/>
  <c r="J127"/>
  <c r="F127"/>
  <c r="F125"/>
  <c r="E123"/>
  <c r="J96"/>
  <c r="J95"/>
  <c r="F95"/>
  <c r="F93"/>
  <c r="E91"/>
  <c r="J22"/>
  <c r="E22"/>
  <c r="F96"/>
  <c r="J21"/>
  <c r="J16"/>
  <c r="J125"/>
  <c r="E7"/>
  <c r="E85"/>
  <c i="21" r="J41"/>
  <c r="J40"/>
  <c i="1" r="AY119"/>
  <c i="21" r="J39"/>
  <c i="1" r="AX119"/>
  <c i="21"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T255"/>
  <c r="R256"/>
  <c r="R255"/>
  <c r="P256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J127"/>
  <c r="J126"/>
  <c r="F126"/>
  <c r="F124"/>
  <c r="E122"/>
  <c r="J96"/>
  <c r="J95"/>
  <c r="F95"/>
  <c r="F93"/>
  <c r="E91"/>
  <c r="J22"/>
  <c r="E22"/>
  <c r="F127"/>
  <c r="J21"/>
  <c r="J16"/>
  <c r="J93"/>
  <c r="E7"/>
  <c r="E85"/>
  <c i="20" r="J41"/>
  <c r="J40"/>
  <c i="1" r="AY118"/>
  <c i="20" r="J39"/>
  <c i="1" r="AX118"/>
  <c i="20" r="BI344"/>
  <c r="BH344"/>
  <c r="BG344"/>
  <c r="BF344"/>
  <c r="T344"/>
  <c r="T343"/>
  <c r="R344"/>
  <c r="R343"/>
  <c r="P344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0"/>
  <c r="BH200"/>
  <c r="BG200"/>
  <c r="BF200"/>
  <c r="T200"/>
  <c r="R200"/>
  <c r="P200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J128"/>
  <c r="J127"/>
  <c r="F127"/>
  <c r="F125"/>
  <c r="E123"/>
  <c r="J96"/>
  <c r="J95"/>
  <c r="F95"/>
  <c r="F93"/>
  <c r="E91"/>
  <c r="J22"/>
  <c r="E22"/>
  <c r="F128"/>
  <c r="J21"/>
  <c r="J16"/>
  <c r="J125"/>
  <c r="E7"/>
  <c r="E85"/>
  <c i="19" r="J39"/>
  <c r="J38"/>
  <c i="1" r="AY116"/>
  <c i="19" r="J37"/>
  <c i="1" r="AX116"/>
  <c i="19"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85"/>
  <c i="18" r="J41"/>
  <c r="J40"/>
  <c i="1" r="AY115"/>
  <c i="18" r="J39"/>
  <c i="1" r="AX115"/>
  <c i="18"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96"/>
  <c r="J21"/>
  <c r="J16"/>
  <c r="J119"/>
  <c r="E7"/>
  <c r="E85"/>
  <c i="17" r="J41"/>
  <c r="J40"/>
  <c i="1" r="AY114"/>
  <c i="17" r="J39"/>
  <c i="1" r="AX114"/>
  <c i="17"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6"/>
  <c r="J95"/>
  <c r="F95"/>
  <c r="F93"/>
  <c r="E91"/>
  <c r="J22"/>
  <c r="E22"/>
  <c r="F96"/>
  <c r="J21"/>
  <c r="J16"/>
  <c r="J93"/>
  <c r="E7"/>
  <c r="E85"/>
  <c i="16" r="J41"/>
  <c r="J40"/>
  <c i="1" r="AY113"/>
  <c i="16" r="J39"/>
  <c i="1" r="AX113"/>
  <c i="16"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96"/>
  <c r="J21"/>
  <c r="J16"/>
  <c r="J119"/>
  <c r="E7"/>
  <c r="E111"/>
  <c i="15" r="J41"/>
  <c r="J40"/>
  <c i="1" r="AY112"/>
  <c i="15" r="J39"/>
  <c i="1" r="AX112"/>
  <c i="15"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47"/>
  <c r="BH147"/>
  <c r="BG147"/>
  <c r="BF147"/>
  <c r="T147"/>
  <c r="T146"/>
  <c r="T145"/>
  <c r="R147"/>
  <c r="R146"/>
  <c r="R145"/>
  <c r="P147"/>
  <c r="P146"/>
  <c r="P145"/>
  <c r="BI139"/>
  <c r="BH139"/>
  <c r="BG139"/>
  <c r="BF139"/>
  <c r="T139"/>
  <c r="T138"/>
  <c r="T137"/>
  <c r="T136"/>
  <c r="R139"/>
  <c r="R138"/>
  <c r="R137"/>
  <c r="R136"/>
  <c r="P139"/>
  <c r="P138"/>
  <c r="P137"/>
  <c r="P136"/>
  <c r="J132"/>
  <c r="J131"/>
  <c r="F131"/>
  <c r="F129"/>
  <c r="E127"/>
  <c r="J96"/>
  <c r="J95"/>
  <c r="F95"/>
  <c r="F93"/>
  <c r="E91"/>
  <c r="J22"/>
  <c r="E22"/>
  <c r="F96"/>
  <c r="J21"/>
  <c r="J16"/>
  <c r="J129"/>
  <c r="E7"/>
  <c r="E121"/>
  <c i="14" r="J41"/>
  <c r="J40"/>
  <c i="1" r="AY111"/>
  <c i="14" r="J39"/>
  <c i="1" r="AX111"/>
  <c i="14"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T175"/>
  <c r="T174"/>
  <c r="R182"/>
  <c r="R175"/>
  <c r="R174"/>
  <c r="P182"/>
  <c r="P175"/>
  <c r="P174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47"/>
  <c r="BH147"/>
  <c r="BG147"/>
  <c r="BF147"/>
  <c r="T147"/>
  <c r="T146"/>
  <c r="T145"/>
  <c r="R147"/>
  <c r="R146"/>
  <c r="R145"/>
  <c r="P147"/>
  <c r="P146"/>
  <c r="P145"/>
  <c r="BI139"/>
  <c r="BH139"/>
  <c r="BG139"/>
  <c r="BF139"/>
  <c r="T139"/>
  <c r="T138"/>
  <c r="T137"/>
  <c r="T136"/>
  <c r="R139"/>
  <c r="R138"/>
  <c r="R137"/>
  <c r="R136"/>
  <c r="P139"/>
  <c r="P138"/>
  <c r="P137"/>
  <c r="P136"/>
  <c r="J132"/>
  <c r="J131"/>
  <c r="F131"/>
  <c r="F129"/>
  <c r="E127"/>
  <c r="J96"/>
  <c r="J95"/>
  <c r="F95"/>
  <c r="F93"/>
  <c r="E91"/>
  <c r="J22"/>
  <c r="E22"/>
  <c r="F132"/>
  <c r="J21"/>
  <c r="J16"/>
  <c r="J93"/>
  <c r="E7"/>
  <c r="E121"/>
  <c i="1" r="AX110"/>
  <c i="13" r="J41"/>
  <c r="J40"/>
  <c i="1" r="AY110"/>
  <c i="13" r="J3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3"/>
  <c r="BH223"/>
  <c r="BG223"/>
  <c r="BF223"/>
  <c r="T223"/>
  <c r="R223"/>
  <c r="P223"/>
  <c r="BI216"/>
  <c r="BH216"/>
  <c r="BG216"/>
  <c r="BF216"/>
  <c r="T216"/>
  <c r="R216"/>
  <c r="P216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T162"/>
  <c r="T161"/>
  <c r="R163"/>
  <c r="R162"/>
  <c r="R161"/>
  <c r="P163"/>
  <c r="P162"/>
  <c r="P161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J134"/>
  <c r="J133"/>
  <c r="F133"/>
  <c r="F131"/>
  <c r="E129"/>
  <c r="J96"/>
  <c r="J95"/>
  <c r="F95"/>
  <c r="F93"/>
  <c r="E91"/>
  <c r="J22"/>
  <c r="E22"/>
  <c r="F96"/>
  <c r="J21"/>
  <c r="J16"/>
  <c r="J131"/>
  <c r="E7"/>
  <c r="E123"/>
  <c i="1" r="AY109"/>
  <c i="12" r="J41"/>
  <c r="J40"/>
  <c r="J39"/>
  <c i="1" r="AX109"/>
  <c i="12"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199"/>
  <c r="BH199"/>
  <c r="BG199"/>
  <c r="BF199"/>
  <c r="T199"/>
  <c r="R199"/>
  <c r="P199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1"/>
  <c r="BH171"/>
  <c r="BG171"/>
  <c r="BF171"/>
  <c r="T171"/>
  <c r="R171"/>
  <c r="P171"/>
  <c r="BI165"/>
  <c r="BH165"/>
  <c r="BG165"/>
  <c r="BF165"/>
  <c r="T165"/>
  <c r="R165"/>
  <c r="P165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J132"/>
  <c r="J131"/>
  <c r="F131"/>
  <c r="F129"/>
  <c r="E127"/>
  <c r="J96"/>
  <c r="J95"/>
  <c r="F95"/>
  <c r="F93"/>
  <c r="E91"/>
  <c r="J22"/>
  <c r="E22"/>
  <c r="F96"/>
  <c r="J21"/>
  <c r="J16"/>
  <c r="J93"/>
  <c r="E7"/>
  <c r="E121"/>
  <c i="11" r="J41"/>
  <c r="J40"/>
  <c i="1" r="AY108"/>
  <c i="11" r="J39"/>
  <c i="1" r="AX108"/>
  <c i="11"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R256"/>
  <c r="P256"/>
  <c r="BI250"/>
  <c r="BH250"/>
  <c r="BG250"/>
  <c r="BF250"/>
  <c r="T250"/>
  <c r="R250"/>
  <c r="P250"/>
  <c r="BI247"/>
  <c r="BH247"/>
  <c r="BG247"/>
  <c r="BF247"/>
  <c r="T247"/>
  <c r="R247"/>
  <c r="P247"/>
  <c r="BI241"/>
  <c r="BH241"/>
  <c r="BG241"/>
  <c r="BF241"/>
  <c r="T241"/>
  <c r="R241"/>
  <c r="P241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0"/>
  <c r="BH180"/>
  <c r="BG180"/>
  <c r="BF180"/>
  <c r="T180"/>
  <c r="T179"/>
  <c r="T178"/>
  <c r="R180"/>
  <c r="R179"/>
  <c r="R178"/>
  <c r="P180"/>
  <c r="P179"/>
  <c r="P178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J134"/>
  <c r="J133"/>
  <c r="F133"/>
  <c r="F131"/>
  <c r="E129"/>
  <c r="J96"/>
  <c r="J95"/>
  <c r="F95"/>
  <c r="F93"/>
  <c r="E91"/>
  <c r="J22"/>
  <c r="E22"/>
  <c r="F96"/>
  <c r="J21"/>
  <c r="J16"/>
  <c r="J131"/>
  <c r="E7"/>
  <c r="E123"/>
  <c i="10" r="J41"/>
  <c r="J40"/>
  <c i="1" r="AY107"/>
  <c i="10" r="J39"/>
  <c i="1" r="AX107"/>
  <c i="10" r="BI213"/>
  <c r="BH213"/>
  <c r="BG213"/>
  <c r="BF213"/>
  <c r="T213"/>
  <c r="T206"/>
  <c r="T205"/>
  <c r="R213"/>
  <c r="R206"/>
  <c r="R205"/>
  <c r="P213"/>
  <c r="P206"/>
  <c r="P205"/>
  <c r="BI207"/>
  <c r="BH207"/>
  <c r="BG207"/>
  <c r="BF207"/>
  <c r="T207"/>
  <c r="R207"/>
  <c r="P207"/>
  <c r="BI199"/>
  <c r="BH199"/>
  <c r="BG199"/>
  <c r="BF199"/>
  <c r="T199"/>
  <c r="T198"/>
  <c r="T197"/>
  <c r="R199"/>
  <c r="R198"/>
  <c r="R197"/>
  <c r="P199"/>
  <c r="P198"/>
  <c r="P197"/>
  <c r="BI195"/>
  <c r="BH195"/>
  <c r="BG195"/>
  <c r="BF195"/>
  <c r="T195"/>
  <c r="R195"/>
  <c r="P195"/>
  <c r="BI192"/>
  <c r="BH192"/>
  <c r="BG192"/>
  <c r="BF192"/>
  <c r="T192"/>
  <c r="R192"/>
  <c r="P192"/>
  <c r="BI186"/>
  <c r="BH186"/>
  <c r="BG186"/>
  <c r="BF186"/>
  <c r="T186"/>
  <c r="R186"/>
  <c r="P186"/>
  <c r="BI179"/>
  <c r="BH179"/>
  <c r="BG179"/>
  <c r="BF179"/>
  <c r="T179"/>
  <c r="R179"/>
  <c r="P179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T162"/>
  <c r="T161"/>
  <c r="R163"/>
  <c r="R162"/>
  <c r="R161"/>
  <c r="P163"/>
  <c r="P162"/>
  <c r="P161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J134"/>
  <c r="J133"/>
  <c r="F133"/>
  <c r="F131"/>
  <c r="E129"/>
  <c r="J96"/>
  <c r="J95"/>
  <c r="F95"/>
  <c r="F93"/>
  <c r="E91"/>
  <c r="J22"/>
  <c r="E22"/>
  <c r="F134"/>
  <c r="J21"/>
  <c r="J16"/>
  <c r="J131"/>
  <c r="E7"/>
  <c r="E85"/>
  <c i="9" r="J41"/>
  <c r="J40"/>
  <c i="1" r="AY104"/>
  <c i="9" r="J39"/>
  <c i="1" r="AX104"/>
  <c i="9"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93"/>
  <c r="E7"/>
  <c r="E111"/>
  <c i="8" r="J41"/>
  <c r="J40"/>
  <c i="1" r="AY103"/>
  <c i="8" r="J39"/>
  <c i="1" r="AX103"/>
  <c i="8"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93"/>
  <c r="E7"/>
  <c r="E111"/>
  <c i="7" r="J41"/>
  <c r="J40"/>
  <c i="1" r="AY102"/>
  <c i="7" r="J39"/>
  <c i="1" r="AX102"/>
  <c i="7"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T133"/>
  <c r="R134"/>
  <c r="R133"/>
  <c r="P134"/>
  <c r="P133"/>
  <c r="BI131"/>
  <c r="BH131"/>
  <c r="BG131"/>
  <c r="BF131"/>
  <c r="T131"/>
  <c r="T130"/>
  <c r="R131"/>
  <c r="R130"/>
  <c r="P131"/>
  <c r="P130"/>
  <c r="J126"/>
  <c r="J125"/>
  <c r="F125"/>
  <c r="F123"/>
  <c r="E121"/>
  <c r="J96"/>
  <c r="J95"/>
  <c r="F95"/>
  <c r="F93"/>
  <c r="E91"/>
  <c r="J22"/>
  <c r="E22"/>
  <c r="F96"/>
  <c r="J21"/>
  <c r="J16"/>
  <c r="J123"/>
  <c r="E7"/>
  <c r="E85"/>
  <c i="6" r="J41"/>
  <c r="J40"/>
  <c i="1" r="AY101"/>
  <c i="6" r="J39"/>
  <c i="1" r="AX101"/>
  <c i="6"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4"/>
  <c r="J123"/>
  <c r="F123"/>
  <c r="F121"/>
  <c r="E119"/>
  <c r="J96"/>
  <c r="J95"/>
  <c r="F95"/>
  <c r="F93"/>
  <c r="E91"/>
  <c r="J22"/>
  <c r="E22"/>
  <c r="F96"/>
  <c r="J21"/>
  <c r="J16"/>
  <c r="J121"/>
  <c r="E7"/>
  <c r="E85"/>
  <c i="1" r="AY100"/>
  <c i="5" r="J41"/>
  <c r="J40"/>
  <c r="J39"/>
  <c i="1" r="AX100"/>
  <c i="5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4"/>
  <c r="J123"/>
  <c r="F123"/>
  <c r="F121"/>
  <c r="E119"/>
  <c r="J96"/>
  <c r="J95"/>
  <c r="F95"/>
  <c r="F93"/>
  <c r="E91"/>
  <c r="J22"/>
  <c r="E22"/>
  <c r="F124"/>
  <c r="J21"/>
  <c r="J16"/>
  <c r="J121"/>
  <c r="E7"/>
  <c r="E113"/>
  <c i="4" r="J41"/>
  <c r="J40"/>
  <c i="1" r="AY99"/>
  <c i="4" r="J39"/>
  <c i="1" r="AX99"/>
  <c i="4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J125"/>
  <c r="J124"/>
  <c r="F124"/>
  <c r="F122"/>
  <c r="E120"/>
  <c r="J96"/>
  <c r="J95"/>
  <c r="F95"/>
  <c r="F93"/>
  <c r="E91"/>
  <c r="J22"/>
  <c r="E22"/>
  <c r="F125"/>
  <c r="J21"/>
  <c r="J16"/>
  <c r="J122"/>
  <c r="E7"/>
  <c r="E114"/>
  <c i="3" r="J41"/>
  <c r="J40"/>
  <c i="1" r="AY98"/>
  <c i="3" r="J39"/>
  <c i="1" r="AX98"/>
  <c i="3"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J126"/>
  <c r="J125"/>
  <c r="F125"/>
  <c r="F123"/>
  <c r="E121"/>
  <c r="J96"/>
  <c r="J95"/>
  <c r="F95"/>
  <c r="F93"/>
  <c r="E91"/>
  <c r="J22"/>
  <c r="E22"/>
  <c r="F126"/>
  <c r="J21"/>
  <c r="J16"/>
  <c r="J93"/>
  <c r="E7"/>
  <c r="E115"/>
  <c i="2" r="J41"/>
  <c r="J40"/>
  <c i="1" r="AY97"/>
  <c i="2" r="J39"/>
  <c i="1" r="AX97"/>
  <c i="2"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6"/>
  <c r="J125"/>
  <c r="F125"/>
  <c r="F123"/>
  <c r="E121"/>
  <c r="J96"/>
  <c r="J95"/>
  <c r="F95"/>
  <c r="F93"/>
  <c r="E91"/>
  <c r="J22"/>
  <c r="E22"/>
  <c r="F126"/>
  <c r="J21"/>
  <c r="J16"/>
  <c r="J123"/>
  <c r="E7"/>
  <c r="E85"/>
  <c i="1" r="L90"/>
  <c r="AM90"/>
  <c r="AM89"/>
  <c r="L89"/>
  <c r="AM87"/>
  <c r="L87"/>
  <c r="L85"/>
  <c r="L84"/>
  <c i="2" r="BK159"/>
  <c r="J154"/>
  <c r="BK142"/>
  <c i="1" r="AS106"/>
  <c i="4" r="BK147"/>
  <c i="5" r="J140"/>
  <c r="J137"/>
  <c i="6" r="J131"/>
  <c r="BK149"/>
  <c i="7" r="J149"/>
  <c r="BK131"/>
  <c i="8" r="BK129"/>
  <c i="10" r="BK213"/>
  <c r="BK179"/>
  <c r="J199"/>
  <c r="J174"/>
  <c i="11" r="BK191"/>
  <c r="BK219"/>
  <c r="J191"/>
  <c r="J206"/>
  <c r="J159"/>
  <c i="12" r="BK149"/>
  <c r="J144"/>
  <c r="J139"/>
  <c i="13" r="BK259"/>
  <c r="BK237"/>
  <c r="J232"/>
  <c r="J201"/>
  <c r="BK265"/>
  <c r="BK253"/>
  <c r="BK214"/>
  <c r="BK275"/>
  <c i="19" r="BK142"/>
  <c r="J168"/>
  <c r="BK150"/>
  <c i="20" r="BK333"/>
  <c r="BK266"/>
  <c r="J189"/>
  <c r="BK133"/>
  <c r="BK214"/>
  <c r="BK218"/>
  <c r="J293"/>
  <c r="J236"/>
  <c r="BK141"/>
  <c r="BK309"/>
  <c r="J194"/>
  <c r="BK147"/>
  <c r="BK164"/>
  <c i="21" r="J138"/>
  <c r="J275"/>
  <c r="BK273"/>
  <c r="BK281"/>
  <c r="J223"/>
  <c r="BK171"/>
  <c r="J181"/>
  <c r="BK215"/>
  <c r="J162"/>
  <c i="22" r="BK338"/>
  <c r="J274"/>
  <c r="BK325"/>
  <c r="J240"/>
  <c r="BK252"/>
  <c r="J280"/>
  <c r="BK212"/>
  <c r="BK133"/>
  <c r="BK197"/>
  <c r="BK254"/>
  <c r="J254"/>
  <c r="J201"/>
  <c r="J159"/>
  <c i="2" r="J164"/>
  <c r="BK144"/>
  <c r="BK148"/>
  <c i="3" r="BK153"/>
  <c r="J151"/>
  <c r="J142"/>
  <c i="4" r="J133"/>
  <c r="BK130"/>
  <c i="5" r="BK145"/>
  <c i="6" r="BK133"/>
  <c r="BK137"/>
  <c i="7" r="J151"/>
  <c r="BK149"/>
  <c i="8" r="BK127"/>
  <c i="10" r="BK207"/>
  <c r="BK168"/>
  <c r="J192"/>
  <c i="11" r="J241"/>
  <c r="BK180"/>
  <c r="J234"/>
  <c r="J204"/>
  <c r="J224"/>
  <c r="BK271"/>
  <c r="J199"/>
  <c i="12" r="BK221"/>
  <c r="J227"/>
  <c r="J221"/>
  <c r="BK144"/>
  <c i="13" r="BK273"/>
  <c r="J163"/>
  <c r="BK168"/>
  <c r="J248"/>
  <c r="J275"/>
  <c r="BK232"/>
  <c i="14" r="J161"/>
  <c r="BK155"/>
  <c r="J155"/>
  <c i="15" r="BK175"/>
  <c r="BK169"/>
  <c r="BK216"/>
  <c i="17" r="J129"/>
  <c i="18" r="BK133"/>
  <c r="J157"/>
  <c r="J165"/>
  <c r="J142"/>
  <c i="19" r="J172"/>
  <c r="J144"/>
  <c r="J170"/>
  <c r="J142"/>
  <c i="20" r="J344"/>
  <c r="BK311"/>
  <c r="J218"/>
  <c r="J161"/>
  <c r="BK194"/>
  <c r="J282"/>
  <c r="BK274"/>
  <c r="J339"/>
  <c r="J278"/>
  <c r="BK189"/>
  <c r="J133"/>
  <c r="BK270"/>
  <c r="J191"/>
  <c r="BK185"/>
  <c i="21" r="BK211"/>
  <c r="BK173"/>
  <c i="22" r="BK268"/>
  <c r="BK276"/>
  <c r="BK238"/>
  <c r="BK347"/>
  <c r="J356"/>
  <c r="J133"/>
  <c r="BK230"/>
  <c r="J167"/>
  <c i="23" r="F37"/>
  <c i="1" r="BB122"/>
  <c i="2" r="BK133"/>
  <c r="J142"/>
  <c r="BK131"/>
  <c i="3" r="J144"/>
  <c r="J153"/>
  <c i="4" r="BK138"/>
  <c r="J140"/>
  <c i="5" r="J145"/>
  <c r="J129"/>
  <c i="6" r="BK144"/>
  <c r="BK135"/>
  <c i="7" r="BK137"/>
  <c r="J131"/>
  <c i="9" r="BK127"/>
  <c i="10" r="BK199"/>
  <c r="BK141"/>
  <c r="J151"/>
  <c i="11" r="J227"/>
  <c r="J260"/>
  <c r="J156"/>
  <c r="J283"/>
  <c r="BK204"/>
  <c i="12" r="J192"/>
  <c r="BK171"/>
  <c r="J205"/>
  <c r="BK189"/>
  <c i="13" r="J223"/>
  <c r="BK183"/>
  <c r="J277"/>
  <c r="J198"/>
  <c r="BK277"/>
  <c r="J259"/>
  <c r="BK141"/>
  <c i="14" r="J198"/>
  <c r="BK198"/>
  <c i="15" r="J147"/>
  <c r="BK155"/>
  <c i="17" r="J131"/>
  <c i="18" r="BK159"/>
  <c r="J179"/>
  <c r="BK168"/>
  <c i="19" r="J148"/>
  <c r="BK154"/>
  <c r="J166"/>
  <c r="J154"/>
  <c i="20" r="J326"/>
  <c r="J232"/>
  <c r="J206"/>
  <c r="J335"/>
  <c r="BK145"/>
  <c r="BK301"/>
  <c r="BK224"/>
  <c r="J303"/>
  <c r="J200"/>
  <c r="BK291"/>
  <c r="BK179"/>
  <c r="BK222"/>
  <c i="21" r="BK181"/>
  <c r="BK199"/>
  <c r="J251"/>
  <c r="J132"/>
  <c r="J239"/>
  <c r="BK223"/>
  <c r="BK142"/>
  <c r="BK233"/>
  <c r="BK231"/>
  <c r="J158"/>
  <c r="J171"/>
  <c i="22" r="BK351"/>
  <c r="J290"/>
  <c r="BK321"/>
  <c r="J212"/>
  <c r="J276"/>
  <c r="BK290"/>
  <c r="J250"/>
  <c r="J183"/>
  <c r="J358"/>
  <c r="J246"/>
  <c r="BK333"/>
  <c r="BK246"/>
  <c r="BK163"/>
  <c i="23" r="BK123"/>
  <c i="2" r="BK166"/>
  <c r="J137"/>
  <c r="BK137"/>
  <c i="3" r="J136"/>
  <c r="BK155"/>
  <c r="BK131"/>
  <c i="4" r="J147"/>
  <c i="5" r="BK143"/>
  <c r="BK137"/>
  <c i="6" r="BK131"/>
  <c r="J135"/>
  <c i="7" r="J143"/>
  <c r="J140"/>
  <c i="8" r="F40"/>
  <c i="10" r="J163"/>
  <c r="BK195"/>
  <c i="11" r="J250"/>
  <c r="BK146"/>
  <c r="BK256"/>
  <c r="BK283"/>
  <c r="BK185"/>
  <c r="BK176"/>
  <c i="12" r="BK184"/>
  <c r="BK139"/>
  <c i="13" r="J265"/>
  <c r="J205"/>
  <c r="J141"/>
  <c r="J147"/>
  <c r="J153"/>
  <c r="BK198"/>
  <c r="J183"/>
  <c i="14" r="J169"/>
  <c r="J182"/>
  <c i="15" r="J172"/>
  <c r="BK199"/>
  <c r="J166"/>
  <c i="18" r="BK142"/>
  <c r="BK127"/>
  <c r="BK170"/>
  <c r="J133"/>
  <c r="J139"/>
  <c i="19" r="J156"/>
  <c r="BK156"/>
  <c i="20" r="BK335"/>
  <c r="BK287"/>
  <c r="J185"/>
  <c r="BK226"/>
  <c r="J262"/>
  <c r="BK262"/>
  <c r="J139"/>
  <c r="J301"/>
  <c r="BK234"/>
  <c r="J157"/>
  <c r="BK238"/>
  <c r="J153"/>
  <c r="J169"/>
  <c i="21" r="BK256"/>
  <c r="BK261"/>
  <c r="J277"/>
  <c r="BK150"/>
  <c r="BK158"/>
  <c r="J227"/>
  <c r="J166"/>
  <c r="BK219"/>
  <c r="BK177"/>
  <c i="22" r="BK358"/>
  <c r="J321"/>
  <c r="BK270"/>
  <c r="J143"/>
  <c r="J266"/>
  <c r="BK201"/>
  <c r="BK340"/>
  <c r="BK274"/>
  <c r="J236"/>
  <c r="J155"/>
  <c r="J195"/>
  <c r="J299"/>
  <c r="BK191"/>
  <c r="J145"/>
  <c i="1" r="AS96"/>
  <c i="3" r="BK142"/>
  <c r="BK134"/>
  <c r="J134"/>
  <c i="11" r="J176"/>
  <c r="BK260"/>
  <c r="BK224"/>
  <c r="J209"/>
  <c i="12" r="J171"/>
  <c r="J199"/>
  <c r="BK233"/>
  <c r="BK205"/>
  <c i="13" r="BK242"/>
  <c r="J216"/>
  <c r="BK144"/>
  <c r="J237"/>
  <c r="J208"/>
  <c r="J177"/>
  <c r="BK187"/>
  <c i="14" r="BK210"/>
  <c r="BK147"/>
  <c r="J139"/>
  <c i="15" r="J139"/>
  <c r="J193"/>
  <c i="16" r="BK127"/>
  <c i="17" r="BK131"/>
  <c i="18" r="BK157"/>
  <c r="J182"/>
  <c i="19" r="BK164"/>
  <c r="BK166"/>
  <c r="BK174"/>
  <c r="BK138"/>
  <c i="20" r="BK337"/>
  <c r="BK254"/>
  <c r="J141"/>
  <c r="BK307"/>
  <c r="J320"/>
  <c r="J242"/>
  <c r="BK157"/>
  <c r="J307"/>
  <c r="BK282"/>
  <c r="BK242"/>
  <c r="BK187"/>
  <c r="J316"/>
  <c r="BK228"/>
  <c r="BK139"/>
  <c i="21" r="BK243"/>
  <c r="BK237"/>
  <c r="BK283"/>
  <c r="BK152"/>
  <c r="BK241"/>
  <c r="J211"/>
  <c r="BK285"/>
  <c r="BK235"/>
  <c r="BK166"/>
  <c r="J190"/>
  <c r="J142"/>
  <c i="22" r="J347"/>
  <c r="BK293"/>
  <c r="J191"/>
  <c r="BK307"/>
  <c r="J197"/>
  <c r="BK342"/>
  <c r="BK288"/>
  <c r="BK256"/>
  <c r="BK167"/>
  <c r="J248"/>
  <c r="BK262"/>
  <c r="BK309"/>
  <c r="BK189"/>
  <c r="BK143"/>
  <c i="2" r="BK164"/>
  <c r="BK156"/>
  <c r="J148"/>
  <c r="BK140"/>
  <c r="J151"/>
  <c i="1" r="AS117"/>
  <c i="3" r="BK149"/>
  <c r="J155"/>
  <c r="J149"/>
  <c i="4" r="BK143"/>
  <c r="J130"/>
  <c r="J136"/>
  <c i="8" r="J129"/>
  <c i="9" r="J127"/>
  <c i="10" r="F40"/>
  <c i="11" r="J185"/>
  <c r="J266"/>
  <c r="BK213"/>
  <c r="BK199"/>
  <c r="BK167"/>
  <c r="J180"/>
  <c r="J271"/>
  <c r="BK141"/>
  <c r="J219"/>
  <c r="J196"/>
  <c r="BK151"/>
  <c i="12" r="BK227"/>
  <c r="BK157"/>
  <c r="J184"/>
  <c r="BK192"/>
  <c r="J233"/>
  <c r="BK199"/>
  <c i="13" r="J150"/>
  <c r="BK208"/>
  <c r="BK180"/>
  <c r="J214"/>
  <c r="BK163"/>
  <c i="14" r="BK161"/>
  <c r="BK187"/>
  <c r="J147"/>
  <c r="J187"/>
  <c i="15" r="J210"/>
  <c r="J199"/>
  <c r="J155"/>
  <c r="J169"/>
  <c r="BK204"/>
  <c r="J161"/>
  <c i="16" r="BK129"/>
  <c r="F40"/>
  <c i="1" r="BC113"/>
  <c i="18" r="BK176"/>
  <c r="BK151"/>
  <c r="J151"/>
  <c r="J176"/>
  <c r="J159"/>
  <c r="J127"/>
  <c r="J148"/>
  <c i="19" r="J162"/>
  <c r="J174"/>
  <c r="BK172"/>
  <c r="J150"/>
  <c r="J133"/>
  <c r="J164"/>
  <c r="BK148"/>
  <c r="J128"/>
  <c r="BK123"/>
  <c i="20" r="J341"/>
  <c r="J305"/>
  <c r="J258"/>
  <c r="J208"/>
  <c r="J149"/>
  <c r="BK329"/>
  <c r="BK191"/>
  <c r="J297"/>
  <c r="J260"/>
  <c r="J179"/>
  <c r="J254"/>
  <c r="J220"/>
  <c r="J137"/>
  <c r="BK305"/>
  <c r="J287"/>
  <c r="BK260"/>
  <c r="J214"/>
  <c r="J183"/>
  <c r="BK320"/>
  <c r="J250"/>
  <c r="BK200"/>
  <c r="J173"/>
  <c r="BK149"/>
  <c r="J147"/>
  <c i="21" r="BK287"/>
  <c r="J152"/>
  <c r="J215"/>
  <c r="BK268"/>
  <c r="J183"/>
  <c r="J279"/>
  <c r="J256"/>
  <c r="J261"/>
  <c r="BK225"/>
  <c r="J247"/>
  <c r="J136"/>
  <c r="BK251"/>
  <c r="J225"/>
  <c r="J146"/>
  <c r="J194"/>
  <c r="BK186"/>
  <c r="J233"/>
  <c r="J199"/>
  <c r="BK169"/>
  <c i="22" r="BK363"/>
  <c r="J342"/>
  <c r="J303"/>
  <c r="BK280"/>
  <c r="BK218"/>
  <c r="J338"/>
  <c r="J238"/>
  <c r="BK258"/>
  <c r="BK205"/>
  <c r="BK179"/>
  <c r="BK185"/>
  <c r="J325"/>
  <c r="BK297"/>
  <c r="J272"/>
  <c r="J262"/>
  <c r="J224"/>
  <c r="J170"/>
  <c r="J153"/>
  <c r="J293"/>
  <c r="BK147"/>
  <c r="J278"/>
  <c r="BK145"/>
  <c r="BK264"/>
  <c r="J252"/>
  <c r="BK224"/>
  <c r="BK170"/>
  <c r="BK153"/>
  <c r="BK137"/>
  <c i="23" r="J36"/>
  <c i="1" r="AW122"/>
  <c i="4" r="J138"/>
  <c i="5" r="BK131"/>
  <c i="6" r="BK141"/>
  <c r="J137"/>
  <c i="7" r="BK140"/>
  <c i="9" r="BK129"/>
  <c i="10" r="J186"/>
  <c r="J155"/>
  <c r="BK174"/>
  <c i="11" r="BK234"/>
  <c r="J173"/>
  <c r="J141"/>
  <c r="J165"/>
  <c r="BK231"/>
  <c r="J213"/>
  <c i="12" r="BK165"/>
  <c r="J178"/>
  <c r="J165"/>
  <c i="13" r="BK153"/>
  <c r="J193"/>
  <c r="BK155"/>
  <c r="BK267"/>
  <c r="BK147"/>
  <c r="BK193"/>
  <c r="BK248"/>
  <c i="14" r="BK182"/>
  <c r="BK139"/>
  <c r="J176"/>
  <c i="15" r="J182"/>
  <c r="BK139"/>
  <c r="BK193"/>
  <c i="17" r="BK129"/>
  <c i="18" r="J130"/>
  <c r="J170"/>
  <c r="BK173"/>
  <c r="BK145"/>
  <c i="19" r="J140"/>
  <c r="J123"/>
  <c r="BK144"/>
  <c i="20" r="J274"/>
  <c r="BK173"/>
  <c r="J238"/>
  <c r="BK240"/>
  <c r="J234"/>
  <c r="J329"/>
  <c r="J270"/>
  <c r="J226"/>
  <c r="J333"/>
  <c r="BK236"/>
  <c r="J210"/>
  <c r="BK183"/>
  <c i="21" r="J177"/>
  <c r="J266"/>
  <c r="J283"/>
  <c r="BK239"/>
  <c r="J243"/>
  <c r="J235"/>
  <c r="BK229"/>
  <c r="J150"/>
  <c r="BK194"/>
  <c r="BK132"/>
  <c i="22" r="J288"/>
  <c r="J175"/>
  <c r="J268"/>
  <c r="J185"/>
  <c r="BK329"/>
  <c r="J270"/>
  <c r="BK209"/>
  <c r="BK299"/>
  <c i="2" r="J156"/>
  <c r="J140"/>
  <c r="J144"/>
  <c r="BK135"/>
  <c i="3" r="BK139"/>
  <c r="J131"/>
  <c i="4" r="BK140"/>
  <c i="5" r="J143"/>
  <c r="BK140"/>
  <c r="J135"/>
  <c i="6" r="BK129"/>
  <c r="BK147"/>
  <c r="J133"/>
  <c i="7" r="BK143"/>
  <c r="J134"/>
  <c i="8" r="J127"/>
  <c i="10" r="BK155"/>
  <c r="J195"/>
  <c r="BK163"/>
  <c r="BK186"/>
  <c i="11" r="BK277"/>
  <c r="BK250"/>
  <c i="12" r="BK178"/>
  <c r="J149"/>
  <c r="BK210"/>
  <c i="13" r="J267"/>
  <c r="J168"/>
  <c r="J174"/>
  <c r="J273"/>
  <c r="BK150"/>
  <c r="BK229"/>
  <c r="BK174"/>
  <c i="14" r="J166"/>
  <c r="BK169"/>
  <c r="BK193"/>
  <c i="15" r="BK166"/>
  <c r="BK182"/>
  <c i="16" r="J127"/>
  <c i="18" r="BK136"/>
  <c r="J154"/>
  <c r="BK182"/>
  <c r="J136"/>
  <c r="BK148"/>
  <c i="19" r="BK168"/>
  <c r="BK158"/>
  <c r="BK162"/>
  <c r="BK128"/>
  <c i="20" r="BK316"/>
  <c r="BK246"/>
  <c i="21" r="BK289"/>
  <c r="J287"/>
  <c r="BK146"/>
  <c r="BK247"/>
  <c r="BK227"/>
  <c r="BK213"/>
  <c i="22" r="J363"/>
  <c r="J319"/>
  <c r="BK319"/>
  <c r="BK311"/>
  <c r="BK236"/>
  <c r="J333"/>
  <c r="BK305"/>
  <c r="J264"/>
  <c r="J189"/>
  <c r="J151"/>
  <c r="J205"/>
  <c r="J307"/>
  <c r="BK250"/>
  <c r="J147"/>
  <c i="23" r="J123"/>
  <c i="2" r="J159"/>
  <c i="1" r="AS120"/>
  <c i="2" r="J133"/>
  <c i="3" r="BK151"/>
  <c r="BK136"/>
  <c i="4" r="J143"/>
  <c i="5" r="J131"/>
  <c r="BK129"/>
  <c i="6" r="J144"/>
  <c r="BK139"/>
  <c i="7" r="J146"/>
  <c i="9" r="J129"/>
  <c i="10" r="J207"/>
  <c r="J146"/>
  <c r="J168"/>
  <c i="11" r="J231"/>
  <c r="BK159"/>
  <c r="BK241"/>
  <c r="J151"/>
  <c r="J277"/>
  <c r="BK165"/>
  <c i="12" r="J210"/>
  <c r="J154"/>
  <c i="13" r="J253"/>
  <c r="BK223"/>
  <c r="J242"/>
  <c r="J180"/>
  <c r="BK205"/>
  <c r="J229"/>
  <c r="J155"/>
  <c i="14" r="J193"/>
  <c r="J210"/>
  <c i="15" r="J204"/>
  <c r="BK210"/>
  <c r="BK188"/>
  <c i="16" r="J129"/>
  <c i="18" r="J168"/>
  <c r="BK179"/>
  <c r="BK139"/>
  <c i="19" r="J138"/>
  <c r="BK152"/>
  <c i="20" r="BK344"/>
  <c r="BK303"/>
  <c r="BK220"/>
  <c r="BK326"/>
  <c r="BK153"/>
  <c r="BK258"/>
  <c r="BK232"/>
  <c r="J309"/>
  <c r="J266"/>
  <c r="BK169"/>
  <c r="J311"/>
  <c r="BK208"/>
  <c r="J164"/>
  <c r="J187"/>
  <c i="21" r="BK162"/>
  <c r="J289"/>
  <c r="J169"/>
  <c r="J268"/>
  <c r="J241"/>
  <c r="BK279"/>
  <c r="J186"/>
  <c r="BK190"/>
  <c r="J229"/>
  <c r="J173"/>
  <c i="22" r="BK356"/>
  <c r="BK284"/>
  <c r="BK193"/>
  <c r="BK260"/>
  <c r="J193"/>
  <c r="J218"/>
  <c r="BK303"/>
  <c r="J260"/>
  <c r="BK175"/>
  <c r="J297"/>
  <c r="J360"/>
  <c r="J329"/>
  <c r="J179"/>
  <c r="J230"/>
  <c i="23" r="F38"/>
  <c i="1" r="BC122"/>
  <c i="2" r="J146"/>
  <c r="BK154"/>
  <c r="BK151"/>
  <c r="J135"/>
  <c r="BK146"/>
  <c r="J166"/>
  <c r="J131"/>
  <c i="3" r="J139"/>
  <c r="BK147"/>
  <c r="BK144"/>
  <c r="J147"/>
  <c i="4" r="BK136"/>
  <c r="J145"/>
  <c r="BK133"/>
  <c r="BK145"/>
  <c i="5" r="J133"/>
  <c r="BK133"/>
  <c r="BK135"/>
  <c i="6" r="J141"/>
  <c r="J149"/>
  <c r="J139"/>
  <c r="J147"/>
  <c r="J129"/>
  <c i="7" r="BK151"/>
  <c r="BK146"/>
  <c r="J137"/>
  <c r="BK134"/>
  <c i="8" r="F41"/>
  <c i="10" r="J141"/>
  <c r="BK192"/>
  <c r="BK151"/>
  <c r="J213"/>
  <c r="J179"/>
  <c r="BK146"/>
  <c i="11" r="BK247"/>
  <c r="BK209"/>
  <c r="BK173"/>
  <c r="J247"/>
  <c r="BK156"/>
  <c r="BK196"/>
  <c r="J256"/>
  <c r="BK227"/>
  <c r="BK266"/>
  <c r="BK206"/>
  <c r="J167"/>
  <c r="J146"/>
  <c i="12" r="J189"/>
  <c r="J216"/>
  <c r="BK216"/>
  <c r="J157"/>
  <c r="BK154"/>
  <c i="13" r="BK177"/>
  <c r="BK216"/>
  <c r="J187"/>
  <c r="BK201"/>
  <c r="J144"/>
  <c i="14" r="BK166"/>
  <c r="BK204"/>
  <c r="BK176"/>
  <c r="J204"/>
  <c i="15" r="BK161"/>
  <c r="J188"/>
  <c r="J175"/>
  <c r="J216"/>
  <c r="BK172"/>
  <c r="BK147"/>
  <c i="18" r="J162"/>
  <c r="BK130"/>
  <c r="BK162"/>
  <c r="J173"/>
  <c r="J145"/>
  <c r="BK154"/>
  <c r="BK165"/>
  <c i="19" r="J158"/>
  <c r="BK170"/>
  <c r="J152"/>
  <c r="J160"/>
  <c r="BK160"/>
  <c r="BK140"/>
  <c r="BK133"/>
  <c i="20" r="BK339"/>
  <c r="BK297"/>
  <c r="BK230"/>
  <c r="BK210"/>
  <c r="J177"/>
  <c r="J145"/>
  <c r="BK324"/>
  <c r="J228"/>
  <c r="BK278"/>
  <c r="BK250"/>
  <c r="J222"/>
  <c r="J337"/>
  <c r="J324"/>
  <c r="J291"/>
  <c r="J246"/>
  <c r="J224"/>
  <c r="BK161"/>
  <c r="BK341"/>
  <c r="BK293"/>
  <c r="J240"/>
  <c r="BK206"/>
  <c r="BK177"/>
  <c r="J230"/>
  <c r="BK137"/>
  <c i="21" r="BK275"/>
  <c r="J281"/>
  <c r="J213"/>
  <c r="BK277"/>
  <c r="J205"/>
  <c r="BK136"/>
  <c r="J285"/>
  <c r="BK266"/>
  <c r="J273"/>
  <c r="J231"/>
  <c r="BK144"/>
  <c r="BK138"/>
  <c r="J237"/>
  <c r="BK154"/>
  <c r="J219"/>
  <c r="J144"/>
  <c r="BK205"/>
  <c r="BK183"/>
  <c r="J154"/>
  <c i="22" r="BK360"/>
  <c r="J340"/>
  <c r="J309"/>
  <c r="BK278"/>
  <c r="J305"/>
  <c r="BK139"/>
  <c r="J244"/>
  <c r="BK248"/>
  <c r="J209"/>
  <c r="J137"/>
  <c r="J258"/>
  <c r="BK315"/>
  <c r="J284"/>
  <c r="BK266"/>
  <c r="BK240"/>
  <c r="BK195"/>
  <c r="J163"/>
  <c r="J311"/>
  <c r="BK272"/>
  <c r="BK151"/>
  <c r="J351"/>
  <c r="J315"/>
  <c r="J256"/>
  <c r="BK244"/>
  <c r="BK183"/>
  <c r="BK155"/>
  <c r="J139"/>
  <c r="BK159"/>
  <c i="23" r="F39"/>
  <c i="1" r="BD122"/>
  <c i="2" l="1" r="BK139"/>
  <c r="J139"/>
  <c r="J102"/>
  <c r="R139"/>
  <c r="P153"/>
  <c r="T153"/>
  <c r="T158"/>
  <c i="3" r="BK133"/>
  <c r="J133"/>
  <c r="J102"/>
  <c r="BK146"/>
  <c r="J146"/>
  <c r="J105"/>
  <c i="4" r="R142"/>
  <c i="6" r="P146"/>
  <c i="10" r="T167"/>
  <c r="T166"/>
  <c i="11" r="P184"/>
  <c r="P183"/>
  <c r="P259"/>
  <c r="P258"/>
  <c i="12" r="BK164"/>
  <c r="BK163"/>
  <c r="J163"/>
  <c r="J104"/>
  <c r="R198"/>
  <c r="R197"/>
  <c i="13" r="P167"/>
  <c r="P166"/>
  <c r="P222"/>
  <c r="P221"/>
  <c i="16" r="BK126"/>
  <c r="J126"/>
  <c r="J101"/>
  <c i="17" r="R128"/>
  <c r="R127"/>
  <c r="R126"/>
  <c i="18" r="T126"/>
  <c r="T125"/>
  <c i="19" r="BK122"/>
  <c r="J122"/>
  <c r="J99"/>
  <c i="20" r="T193"/>
  <c i="21" r="BK168"/>
  <c r="J168"/>
  <c r="J102"/>
  <c r="T260"/>
  <c i="2" r="P139"/>
  <c r="BK158"/>
  <c r="J158"/>
  <c r="J105"/>
  <c i="3" r="T133"/>
  <c r="T146"/>
  <c i="5" r="T128"/>
  <c r="P142"/>
  <c i="6" r="T128"/>
  <c i="7" r="R148"/>
  <c i="11" r="P140"/>
  <c r="P139"/>
  <c r="P138"/>
  <c r="T212"/>
  <c r="T211"/>
  <c i="12" r="P138"/>
  <c r="P137"/>
  <c r="P136"/>
  <c r="P164"/>
  <c r="P163"/>
  <c r="P209"/>
  <c r="P208"/>
  <c i="15" r="BK181"/>
  <c r="J181"/>
  <c r="J109"/>
  <c i="20" r="R132"/>
  <c r="R168"/>
  <c r="BK328"/>
  <c r="J328"/>
  <c r="J106"/>
  <c i="21" r="T198"/>
  <c i="22" r="P211"/>
  <c i="4" r="T135"/>
  <c r="T128"/>
  <c i="5" r="BK142"/>
  <c r="J142"/>
  <c r="J103"/>
  <c i="6" r="BK128"/>
  <c i="7" r="R139"/>
  <c r="R129"/>
  <c i="9" r="BK126"/>
  <c r="BK125"/>
  <c r="J125"/>
  <c r="J100"/>
  <c i="10" r="R140"/>
  <c r="R139"/>
  <c r="R138"/>
  <c i="11" r="BK212"/>
  <c r="BK211"/>
  <c r="J211"/>
  <c r="J108"/>
  <c r="BK259"/>
  <c r="J259"/>
  <c r="J113"/>
  <c i="12" r="R138"/>
  <c r="R137"/>
  <c r="R136"/>
  <c r="T164"/>
  <c r="T163"/>
  <c r="P198"/>
  <c r="P197"/>
  <c i="13" r="T167"/>
  <c r="T166"/>
  <c r="BK222"/>
  <c r="BK221"/>
  <c r="J221"/>
  <c r="J110"/>
  <c i="15" r="R192"/>
  <c r="R191"/>
  <c i="16" r="P126"/>
  <c r="P125"/>
  <c i="1" r="AU113"/>
  <c i="17" r="P128"/>
  <c r="P127"/>
  <c r="P126"/>
  <c i="1" r="AU114"/>
  <c i="18" r="BK126"/>
  <c r="J126"/>
  <c r="J101"/>
  <c i="20" r="BK286"/>
  <c r="J286"/>
  <c r="J105"/>
  <c i="21" r="R168"/>
  <c r="T185"/>
  <c i="22" r="R211"/>
  <c i="3" r="P133"/>
  <c r="R146"/>
  <c i="4" r="BK135"/>
  <c r="J135"/>
  <c r="J103"/>
  <c i="6" r="T146"/>
  <c i="7" r="T139"/>
  <c r="T129"/>
  <c i="8" r="BK126"/>
  <c r="J126"/>
  <c r="J101"/>
  <c i="10" r="BK140"/>
  <c r="J140"/>
  <c r="J103"/>
  <c r="BK185"/>
  <c r="J185"/>
  <c r="J109"/>
  <c i="11" r="P240"/>
  <c r="P239"/>
  <c i="12" r="R164"/>
  <c r="R163"/>
  <c r="R209"/>
  <c r="R208"/>
  <c i="13" r="R186"/>
  <c r="R185"/>
  <c i="15" r="P154"/>
  <c r="P153"/>
  <c r="T192"/>
  <c r="T191"/>
  <c i="19" r="R122"/>
  <c r="R121"/>
  <c i="20" r="P193"/>
  <c r="P328"/>
  <c i="21" r="P168"/>
  <c r="BK185"/>
  <c r="J185"/>
  <c r="J103"/>
  <c r="BK260"/>
  <c r="J260"/>
  <c r="J106"/>
  <c i="22" r="T132"/>
  <c r="BK337"/>
  <c r="J337"/>
  <c r="J106"/>
  <c i="2" r="BK130"/>
  <c r="J130"/>
  <c r="J101"/>
  <c r="T139"/>
  <c r="BK153"/>
  <c r="J153"/>
  <c r="J104"/>
  <c r="R153"/>
  <c r="P158"/>
  <c r="R158"/>
  <c i="3" r="P141"/>
  <c i="5" r="BK128"/>
  <c r="J128"/>
  <c r="J101"/>
  <c r="R142"/>
  <c i="7" r="BK148"/>
  <c r="J148"/>
  <c r="J105"/>
  <c i="8" r="T126"/>
  <c r="T125"/>
  <c i="10" r="T140"/>
  <c r="T139"/>
  <c r="T138"/>
  <c r="P185"/>
  <c r="P184"/>
  <c i="11" r="BK184"/>
  <c r="J184"/>
  <c r="J107"/>
  <c r="T259"/>
  <c r="T258"/>
  <c i="13" r="T186"/>
  <c r="T185"/>
  <c i="14" r="BK154"/>
  <c r="J154"/>
  <c r="J107"/>
  <c i="15" r="R154"/>
  <c r="R153"/>
  <c i="18" r="R126"/>
  <c r="R125"/>
  <c i="20" r="T132"/>
  <c r="R286"/>
  <c i="21" r="R131"/>
  <c r="P260"/>
  <c i="22" r="BK174"/>
  <c r="J174"/>
  <c r="J103"/>
  <c r="P337"/>
  <c i="13" r="T140"/>
  <c r="T139"/>
  <c r="T138"/>
  <c r="P186"/>
  <c r="P185"/>
  <c r="R222"/>
  <c r="R221"/>
  <c i="15" r="P192"/>
  <c r="P191"/>
  <c i="20" r="BK132"/>
  <c r="J132"/>
  <c r="J101"/>
  <c i="21" r="R198"/>
  <c i="22" r="T211"/>
  <c i="2" r="R130"/>
  <c r="R129"/>
  <c i="4" r="T142"/>
  <c i="5" r="R128"/>
  <c r="R127"/>
  <c r="T142"/>
  <c i="8" r="R126"/>
  <c r="R125"/>
  <c i="9" r="R126"/>
  <c r="R125"/>
  <c i="10" r="R167"/>
  <c r="R166"/>
  <c i="11" r="T184"/>
  <c r="T183"/>
  <c r="T240"/>
  <c r="T239"/>
  <c i="12" r="R177"/>
  <c r="R176"/>
  <c r="T198"/>
  <c r="T197"/>
  <c i="13" r="R140"/>
  <c r="R139"/>
  <c r="R138"/>
  <c r="P241"/>
  <c r="P240"/>
  <c i="14" r="P154"/>
  <c r="P153"/>
  <c r="BK186"/>
  <c r="J186"/>
  <c r="J111"/>
  <c i="16" r="R126"/>
  <c r="R125"/>
  <c i="17" r="BK128"/>
  <c r="J128"/>
  <c r="J102"/>
  <c i="18" r="P126"/>
  <c r="P125"/>
  <c i="1" r="AU115"/>
  <c i="19" r="T122"/>
  <c r="T121"/>
  <c i="20" r="BK168"/>
  <c r="J168"/>
  <c r="J103"/>
  <c r="P286"/>
  <c i="21" r="T168"/>
  <c r="R260"/>
  <c i="22" r="BK211"/>
  <c r="J211"/>
  <c r="J104"/>
  <c r="T337"/>
  <c i="3" r="R133"/>
  <c r="R129"/>
  <c r="P146"/>
  <c i="4" r="BK142"/>
  <c r="J142"/>
  <c r="J104"/>
  <c i="6" r="P128"/>
  <c r="P127"/>
  <c i="1" r="AU101"/>
  <c i="6" r="BK146"/>
  <c r="J146"/>
  <c r="J103"/>
  <c i="7" r="P139"/>
  <c r="P129"/>
  <c i="1" r="AU102"/>
  <c i="10" r="P167"/>
  <c r="P166"/>
  <c i="11" r="T140"/>
  <c r="T139"/>
  <c r="T138"/>
  <c r="T137"/>
  <c r="BK240"/>
  <c r="BK239"/>
  <c r="J239"/>
  <c r="J110"/>
  <c i="12" r="P177"/>
  <c r="P176"/>
  <c r="BK198"/>
  <c r="BK197"/>
  <c r="J197"/>
  <c r="J108"/>
  <c i="13" r="BK186"/>
  <c r="J186"/>
  <c r="J109"/>
  <c r="T222"/>
  <c r="T221"/>
  <c i="15" r="BK154"/>
  <c r="J154"/>
  <c r="J107"/>
  <c r="R181"/>
  <c r="R180"/>
  <c i="17" r="T128"/>
  <c r="T127"/>
  <c r="T126"/>
  <c i="20" r="R193"/>
  <c i="21" r="T131"/>
  <c r="T130"/>
  <c r="R185"/>
  <c i="22" r="P174"/>
  <c r="T292"/>
  <c i="2" r="P130"/>
  <c r="P129"/>
  <c i="1" r="AU97"/>
  <c i="3" r="R141"/>
  <c i="4" r="P135"/>
  <c r="P128"/>
  <c i="1" r="AU99"/>
  <c i="4" r="P142"/>
  <c i="5" r="P128"/>
  <c r="P127"/>
  <c i="1" r="AU100"/>
  <c i="7" r="BK139"/>
  <c r="J139"/>
  <c r="J104"/>
  <c i="10" r="T185"/>
  <c r="T184"/>
  <c i="11" r="BK140"/>
  <c r="J140"/>
  <c r="J103"/>
  <c r="P212"/>
  <c r="P211"/>
  <c r="R240"/>
  <c r="R239"/>
  <c i="12" r="BK138"/>
  <c r="J138"/>
  <c r="J103"/>
  <c r="T177"/>
  <c r="T176"/>
  <c r="BK209"/>
  <c r="J209"/>
  <c r="J111"/>
  <c i="13" r="P140"/>
  <c r="P139"/>
  <c r="P138"/>
  <c r="P137"/>
  <c i="1" r="AU110"/>
  <c i="13" r="R167"/>
  <c r="R166"/>
  <c r="R241"/>
  <c r="R240"/>
  <c i="14" r="R154"/>
  <c r="R153"/>
  <c r="P186"/>
  <c r="P185"/>
  <c i="15" r="BK192"/>
  <c r="BK191"/>
  <c r="J191"/>
  <c r="J110"/>
  <c i="20" r="BK193"/>
  <c r="J193"/>
  <c r="J104"/>
  <c r="R328"/>
  <c i="21" r="P131"/>
  <c r="P185"/>
  <c i="22" r="BK132"/>
  <c r="J132"/>
  <c r="J101"/>
  <c r="BK292"/>
  <c r="J292"/>
  <c r="J105"/>
  <c i="2" r="T130"/>
  <c r="T129"/>
  <c i="3" r="T141"/>
  <c i="4" r="R135"/>
  <c r="R128"/>
  <c i="7" r="T148"/>
  <c i="8" r="P126"/>
  <c r="P125"/>
  <c i="1" r="AU103"/>
  <c i="9" r="T126"/>
  <c r="T125"/>
  <c i="10" r="BK167"/>
  <c r="BK166"/>
  <c r="J166"/>
  <c r="J106"/>
  <c i="11" r="R184"/>
  <c r="R183"/>
  <c r="R259"/>
  <c r="R258"/>
  <c i="12" r="T138"/>
  <c r="T137"/>
  <c r="T136"/>
  <c r="T135"/>
  <c r="T209"/>
  <c r="T208"/>
  <c i="13" r="BK167"/>
  <c r="J167"/>
  <c r="J107"/>
  <c r="T241"/>
  <c r="T240"/>
  <c i="14" r="T154"/>
  <c r="T153"/>
  <c r="R186"/>
  <c r="R185"/>
  <c i="15" r="T154"/>
  <c r="T153"/>
  <c r="P181"/>
  <c r="P180"/>
  <c i="19" r="P122"/>
  <c r="P121"/>
  <c i="1" r="AU116"/>
  <c i="20" r="P132"/>
  <c r="P131"/>
  <c i="1" r="AU118"/>
  <c i="20" r="P168"/>
  <c r="T286"/>
  <c i="21" r="BK131"/>
  <c r="J131"/>
  <c r="J101"/>
  <c r="P198"/>
  <c i="22" r="P132"/>
  <c r="R174"/>
  <c r="R292"/>
  <c i="3" r="BK141"/>
  <c r="J141"/>
  <c r="J104"/>
  <c i="6" r="R128"/>
  <c r="R127"/>
  <c r="R146"/>
  <c i="7" r="P148"/>
  <c i="9" r="P126"/>
  <c r="P125"/>
  <c i="1" r="AU104"/>
  <c i="10" r="P140"/>
  <c r="P139"/>
  <c r="P138"/>
  <c r="P137"/>
  <c i="1" r="AU107"/>
  <c i="10" r="R185"/>
  <c r="R184"/>
  <c i="11" r="R140"/>
  <c r="R139"/>
  <c r="R138"/>
  <c r="R137"/>
  <c r="R212"/>
  <c r="R211"/>
  <c i="12" r="BK177"/>
  <c r="J177"/>
  <c r="J107"/>
  <c i="13" r="BK140"/>
  <c r="BK139"/>
  <c r="BK138"/>
  <c r="BK241"/>
  <c r="BK240"/>
  <c r="J240"/>
  <c r="J112"/>
  <c i="14" r="T186"/>
  <c r="T185"/>
  <c i="15" r="T181"/>
  <c r="T180"/>
  <c i="16" r="T126"/>
  <c r="T125"/>
  <c i="20" r="T168"/>
  <c r="T328"/>
  <c i="21" r="BK198"/>
  <c r="J198"/>
  <c r="J104"/>
  <c i="22" r="R132"/>
  <c r="R131"/>
  <c r="T174"/>
  <c r="P292"/>
  <c r="R337"/>
  <c i="2" r="BK150"/>
  <c r="J150"/>
  <c r="J103"/>
  <c i="14" r="BK146"/>
  <c r="BK145"/>
  <c r="J145"/>
  <c r="J104"/>
  <c r="BK175"/>
  <c r="J175"/>
  <c r="J109"/>
  <c i="15" r="BK138"/>
  <c r="J138"/>
  <c r="J103"/>
  <c i="3" r="BK130"/>
  <c r="J130"/>
  <c r="J101"/>
  <c i="7" r="BK130"/>
  <c r="J130"/>
  <c r="J101"/>
  <c r="BK136"/>
  <c r="J136"/>
  <c r="J103"/>
  <c i="10" r="BK198"/>
  <c r="J198"/>
  <c r="J111"/>
  <c i="20" r="BK343"/>
  <c r="J343"/>
  <c r="J107"/>
  <c i="10" r="BK162"/>
  <c r="BK161"/>
  <c r="J161"/>
  <c r="J104"/>
  <c i="16" r="F122"/>
  <c i="10" r="BK206"/>
  <c r="BK205"/>
  <c r="J205"/>
  <c r="J112"/>
  <c i="4" r="BK129"/>
  <c r="J129"/>
  <c r="J101"/>
  <c i="7" r="BK133"/>
  <c r="J133"/>
  <c r="J102"/>
  <c i="21" r="BK255"/>
  <c r="J255"/>
  <c r="J105"/>
  <c i="3" r="BK138"/>
  <c r="J138"/>
  <c r="J103"/>
  <c i="6" r="BK143"/>
  <c r="J143"/>
  <c r="J102"/>
  <c i="11" r="BK179"/>
  <c r="BK178"/>
  <c r="J178"/>
  <c r="J104"/>
  <c i="15" r="BK146"/>
  <c r="J146"/>
  <c r="J105"/>
  <c i="22" r="BK169"/>
  <c r="J169"/>
  <c r="J102"/>
  <c i="4" r="BK132"/>
  <c r="J132"/>
  <c r="J102"/>
  <c i="22" r="BK362"/>
  <c r="J362"/>
  <c r="J107"/>
  <c i="5" r="BK139"/>
  <c r="J139"/>
  <c r="J102"/>
  <c i="13" r="BK162"/>
  <c r="J162"/>
  <c r="J105"/>
  <c i="14" r="BK138"/>
  <c r="J138"/>
  <c r="J103"/>
  <c i="20" r="BK163"/>
  <c r="J163"/>
  <c r="J102"/>
  <c i="23" r="BK122"/>
  <c r="J122"/>
  <c r="J99"/>
  <c r="E109"/>
  <c r="F94"/>
  <c r="J115"/>
  <c r="BE123"/>
  <c i="22" r="BK131"/>
  <c r="J131"/>
  <c r="J100"/>
  <c r="J93"/>
  <c r="BE175"/>
  <c r="BE185"/>
  <c r="BE209"/>
  <c r="BE236"/>
  <c r="BE240"/>
  <c r="BE274"/>
  <c r="BE147"/>
  <c r="BE319"/>
  <c r="BE340"/>
  <c r="F128"/>
  <c r="BE133"/>
  <c r="BE139"/>
  <c r="BE151"/>
  <c r="BE244"/>
  <c r="BE280"/>
  <c r="BE293"/>
  <c r="BE321"/>
  <c r="BE338"/>
  <c r="BE358"/>
  <c r="BE363"/>
  <c r="BE167"/>
  <c r="BE252"/>
  <c r="BE276"/>
  <c r="BE305"/>
  <c r="BE315"/>
  <c r="BE342"/>
  <c r="E117"/>
  <c r="BE137"/>
  <c r="BE143"/>
  <c r="BE153"/>
  <c r="BE155"/>
  <c r="BE159"/>
  <c r="BE193"/>
  <c r="BE197"/>
  <c r="BE205"/>
  <c r="BE218"/>
  <c r="BE246"/>
  <c r="BE250"/>
  <c r="BE262"/>
  <c r="BE266"/>
  <c r="BE268"/>
  <c r="BE272"/>
  <c r="BE284"/>
  <c r="BE325"/>
  <c r="BE347"/>
  <c r="BE145"/>
  <c r="BE163"/>
  <c r="BE179"/>
  <c r="BE191"/>
  <c r="BE260"/>
  <c r="BE270"/>
  <c r="BE278"/>
  <c r="BE297"/>
  <c r="BE329"/>
  <c i="21" r="BK130"/>
  <c r="J130"/>
  <c r="J100"/>
  <c i="22" r="BE189"/>
  <c r="BE248"/>
  <c r="BE258"/>
  <c r="BE170"/>
  <c r="BE183"/>
  <c r="BE224"/>
  <c r="BE230"/>
  <c r="BE238"/>
  <c r="BE256"/>
  <c r="BE264"/>
  <c r="BE288"/>
  <c r="BE290"/>
  <c r="BE303"/>
  <c r="BE309"/>
  <c r="BE201"/>
  <c r="BE212"/>
  <c r="BE195"/>
  <c r="BE311"/>
  <c r="BE351"/>
  <c r="BE356"/>
  <c r="BE254"/>
  <c r="BE299"/>
  <c r="BE307"/>
  <c r="BE333"/>
  <c r="BE360"/>
  <c i="21" r="BE136"/>
  <c r="BE138"/>
  <c r="BE144"/>
  <c r="BE152"/>
  <c r="BE154"/>
  <c r="BE162"/>
  <c r="BE186"/>
  <c r="BE205"/>
  <c r="BE223"/>
  <c r="BE231"/>
  <c r="F96"/>
  <c r="J124"/>
  <c r="BE169"/>
  <c r="BE171"/>
  <c r="BE199"/>
  <c r="BE233"/>
  <c r="BE150"/>
  <c r="BE158"/>
  <c r="BE173"/>
  <c r="BE241"/>
  <c r="E116"/>
  <c r="BE211"/>
  <c r="BE146"/>
  <c r="BE225"/>
  <c r="BE266"/>
  <c r="BE277"/>
  <c r="BE285"/>
  <c r="BE215"/>
  <c r="BE256"/>
  <c r="BE268"/>
  <c r="BE289"/>
  <c r="BE237"/>
  <c r="BE239"/>
  <c r="BE279"/>
  <c r="BE281"/>
  <c r="BE132"/>
  <c r="BE142"/>
  <c r="BE166"/>
  <c r="BE194"/>
  <c r="BE227"/>
  <c r="BE243"/>
  <c r="BE247"/>
  <c r="BE177"/>
  <c r="BE181"/>
  <c r="BE183"/>
  <c r="BE219"/>
  <c r="BE251"/>
  <c r="BE261"/>
  <c r="BE275"/>
  <c r="BE287"/>
  <c i="20" r="BK131"/>
  <c r="J131"/>
  <c r="J100"/>
  <c i="21" r="BE190"/>
  <c r="BE213"/>
  <c r="BE229"/>
  <c r="BE235"/>
  <c r="BE273"/>
  <c r="BE283"/>
  <c i="19" r="BK121"/>
  <c r="J121"/>
  <c r="J98"/>
  <c i="20" r="F96"/>
  <c r="BE133"/>
  <c r="BE139"/>
  <c r="BE149"/>
  <c r="BE206"/>
  <c r="BE183"/>
  <c r="BE226"/>
  <c r="J93"/>
  <c r="BE141"/>
  <c r="BE230"/>
  <c r="BE258"/>
  <c r="BE260"/>
  <c r="BE282"/>
  <c r="BE297"/>
  <c r="BE344"/>
  <c r="E117"/>
  <c r="BE153"/>
  <c r="BE169"/>
  <c r="BE179"/>
  <c r="BE191"/>
  <c r="BE232"/>
  <c r="BE254"/>
  <c r="BE262"/>
  <c r="BE266"/>
  <c r="BE274"/>
  <c r="BE329"/>
  <c r="BE333"/>
  <c r="BE337"/>
  <c r="BE200"/>
  <c r="BE210"/>
  <c r="BE236"/>
  <c r="BE246"/>
  <c r="BE278"/>
  <c r="BE291"/>
  <c r="BE157"/>
  <c r="BE238"/>
  <c r="BE242"/>
  <c r="BE270"/>
  <c r="BE307"/>
  <c r="BE234"/>
  <c r="BE301"/>
  <c r="BE161"/>
  <c r="BE177"/>
  <c r="BE189"/>
  <c r="BE208"/>
  <c r="BE218"/>
  <c r="BE220"/>
  <c r="BE293"/>
  <c r="BE303"/>
  <c r="BE137"/>
  <c r="BE145"/>
  <c r="BE164"/>
  <c r="BE173"/>
  <c r="BE185"/>
  <c r="BE214"/>
  <c r="BE228"/>
  <c r="BE287"/>
  <c r="BE311"/>
  <c r="BE320"/>
  <c r="BE147"/>
  <c r="BE187"/>
  <c r="BE194"/>
  <c r="BE222"/>
  <c r="BE224"/>
  <c r="BE240"/>
  <c r="BE250"/>
  <c r="BE305"/>
  <c r="BE309"/>
  <c r="BE316"/>
  <c r="BE324"/>
  <c r="BE326"/>
  <c r="BE335"/>
  <c r="BE339"/>
  <c r="BE341"/>
  <c i="19" r="J91"/>
  <c r="BE142"/>
  <c r="BE144"/>
  <c r="BE148"/>
  <c r="E109"/>
  <c r="BE123"/>
  <c r="BE162"/>
  <c r="BE164"/>
  <c r="BE172"/>
  <c r="BE174"/>
  <c r="BE152"/>
  <c r="BE140"/>
  <c r="BE170"/>
  <c r="F94"/>
  <c r="BE138"/>
  <c r="BE160"/>
  <c r="BE150"/>
  <c r="BE128"/>
  <c r="BE168"/>
  <c r="BE158"/>
  <c r="BE166"/>
  <c i="18" r="BK125"/>
  <c r="J125"/>
  <c r="J100"/>
  <c i="19" r="BE133"/>
  <c r="BE154"/>
  <c r="BE156"/>
  <c i="18" r="F122"/>
  <c r="BE148"/>
  <c r="E111"/>
  <c r="BE127"/>
  <c r="BE136"/>
  <c r="BE151"/>
  <c r="BE176"/>
  <c r="BE133"/>
  <c r="BE130"/>
  <c r="BE162"/>
  <c r="J93"/>
  <c r="BE157"/>
  <c r="BE168"/>
  <c r="BE173"/>
  <c r="BE182"/>
  <c i="17" r="BK127"/>
  <c r="J127"/>
  <c r="J101"/>
  <c i="18" r="BE165"/>
  <c r="BE139"/>
  <c r="BE142"/>
  <c r="BE145"/>
  <c r="BE159"/>
  <c r="BE179"/>
  <c r="BE154"/>
  <c r="BE170"/>
  <c i="17" r="E112"/>
  <c r="F123"/>
  <c r="J120"/>
  <c r="BE131"/>
  <c i="16" r="BK125"/>
  <c r="J125"/>
  <c r="J100"/>
  <c i="17" r="BE129"/>
  <c i="15" r="BK137"/>
  <c r="BK136"/>
  <c r="J192"/>
  <c r="J111"/>
  <c i="16" r="E85"/>
  <c r="J93"/>
  <c r="BE127"/>
  <c i="15" r="BK153"/>
  <c r="J153"/>
  <c r="J106"/>
  <c i="16" r="BE129"/>
  <c i="14" r="T135"/>
  <c i="15" r="BE169"/>
  <c r="BE172"/>
  <c r="BE210"/>
  <c i="14" r="BK153"/>
  <c r="J153"/>
  <c r="J106"/>
  <c r="BK185"/>
  <c r="J185"/>
  <c r="J110"/>
  <c i="15" r="J93"/>
  <c r="BE139"/>
  <c r="BE199"/>
  <c r="BE175"/>
  <c r="BE216"/>
  <c i="14" r="J146"/>
  <c r="J105"/>
  <c i="15" r="BE155"/>
  <c r="BE188"/>
  <c r="E85"/>
  <c r="BE147"/>
  <c r="BE166"/>
  <c r="BE182"/>
  <c r="BE204"/>
  <c i="14" r="BK174"/>
  <c r="J174"/>
  <c r="J108"/>
  <c i="15" r="F132"/>
  <c r="BE161"/>
  <c r="BE193"/>
  <c i="13" r="J138"/>
  <c r="J101"/>
  <c r="J139"/>
  <c r="J102"/>
  <c r="J222"/>
  <c r="J111"/>
  <c r="BK166"/>
  <c r="J166"/>
  <c r="J106"/>
  <c r="BK185"/>
  <c r="J185"/>
  <c r="J108"/>
  <c r="J241"/>
  <c r="J113"/>
  <c i="14" r="E85"/>
  <c r="F96"/>
  <c r="BE166"/>
  <c r="BE161"/>
  <c r="BE187"/>
  <c i="13" r="J140"/>
  <c r="J103"/>
  <c i="14" r="BE210"/>
  <c r="BE155"/>
  <c r="BE193"/>
  <c r="BE139"/>
  <c r="BE169"/>
  <c r="J129"/>
  <c r="BE176"/>
  <c r="BE204"/>
  <c r="BE147"/>
  <c r="BE198"/>
  <c r="BE182"/>
  <c i="12" r="J164"/>
  <c r="J105"/>
  <c r="BK208"/>
  <c r="J208"/>
  <c r="J110"/>
  <c i="13" r="E85"/>
  <c r="BE147"/>
  <c i="12" r="BK137"/>
  <c r="BK136"/>
  <c r="J136"/>
  <c r="J101"/>
  <c i="13" r="BE187"/>
  <c r="BE193"/>
  <c r="BE242"/>
  <c r="BE259"/>
  <c r="BE265"/>
  <c r="BE267"/>
  <c r="BE275"/>
  <c r="BE163"/>
  <c r="BE232"/>
  <c r="BE273"/>
  <c i="12" r="BK176"/>
  <c r="J176"/>
  <c r="J106"/>
  <c r="J198"/>
  <c r="J109"/>
  <c i="13" r="BE155"/>
  <c r="BE180"/>
  <c r="BE205"/>
  <c r="BE248"/>
  <c r="J93"/>
  <c r="BE237"/>
  <c r="F134"/>
  <c r="BE168"/>
  <c r="BE174"/>
  <c r="BE208"/>
  <c r="BE277"/>
  <c r="BE223"/>
  <c r="BE153"/>
  <c r="BE198"/>
  <c r="BE201"/>
  <c r="BE253"/>
  <c r="BE141"/>
  <c r="BE150"/>
  <c r="BE177"/>
  <c r="BE229"/>
  <c r="BE183"/>
  <c r="BE214"/>
  <c r="BE144"/>
  <c r="BE216"/>
  <c i="11" r="BK139"/>
  <c r="BK138"/>
  <c r="BK183"/>
  <c r="J183"/>
  <c r="J106"/>
  <c r="BK258"/>
  <c r="J258"/>
  <c r="J112"/>
  <c i="12" r="E85"/>
  <c r="BE149"/>
  <c i="11" r="J240"/>
  <c r="J111"/>
  <c i="12" r="BE192"/>
  <c r="BE233"/>
  <c r="F132"/>
  <c r="BE210"/>
  <c i="11" r="J179"/>
  <c r="J105"/>
  <c i="12" r="J129"/>
  <c r="BE205"/>
  <c r="BE171"/>
  <c r="BE221"/>
  <c r="BE227"/>
  <c r="BE184"/>
  <c r="BE189"/>
  <c r="BE199"/>
  <c i="11" r="J212"/>
  <c r="J109"/>
  <c i="12" r="BE139"/>
  <c r="BE154"/>
  <c r="BE157"/>
  <c r="BE165"/>
  <c r="BE216"/>
  <c r="BE144"/>
  <c r="BE178"/>
  <c i="11" r="J93"/>
  <c i="10" r="J167"/>
  <c r="J107"/>
  <c r="BK184"/>
  <c r="J184"/>
  <c r="J108"/>
  <c i="11" r="BE156"/>
  <c r="BE173"/>
  <c r="BE191"/>
  <c i="10" r="BK139"/>
  <c r="BK138"/>
  <c i="11" r="E85"/>
  <c r="BE234"/>
  <c r="BE250"/>
  <c r="BE260"/>
  <c r="BE277"/>
  <c r="F134"/>
  <c r="BE185"/>
  <c r="BE219"/>
  <c r="BE247"/>
  <c r="BE167"/>
  <c r="BE204"/>
  <c r="BE271"/>
  <c r="BE283"/>
  <c i="10" r="J162"/>
  <c r="J105"/>
  <c r="J206"/>
  <c r="J113"/>
  <c i="11" r="BE141"/>
  <c r="BE159"/>
  <c r="BE199"/>
  <c r="BE209"/>
  <c r="BE227"/>
  <c r="BE231"/>
  <c r="BE241"/>
  <c r="BE266"/>
  <c r="BE146"/>
  <c r="BE176"/>
  <c r="BE180"/>
  <c r="BE206"/>
  <c r="BE256"/>
  <c r="BE151"/>
  <c r="BE165"/>
  <c r="BE196"/>
  <c r="BE213"/>
  <c r="BE224"/>
  <c i="10" r="BE151"/>
  <c r="E123"/>
  <c r="BE207"/>
  <c r="BE213"/>
  <c r="BE146"/>
  <c r="BE186"/>
  <c r="BE199"/>
  <c i="9" r="J126"/>
  <c r="J101"/>
  <c i="10" r="J93"/>
  <c r="BE179"/>
  <c r="F96"/>
  <c r="BE141"/>
  <c r="BE174"/>
  <c r="BE192"/>
  <c r="BE155"/>
  <c r="BE195"/>
  <c r="BE163"/>
  <c i="1" r="BC107"/>
  <c i="10" r="BE168"/>
  <c i="9" r="F96"/>
  <c i="8" r="BK125"/>
  <c r="J125"/>
  <c i="9" r="J119"/>
  <c r="E85"/>
  <c r="BE127"/>
  <c r="BE129"/>
  <c i="8" r="E85"/>
  <c r="J119"/>
  <c r="BE127"/>
  <c r="F96"/>
  <c r="BE129"/>
  <c i="7" r="BK129"/>
  <c r="J129"/>
  <c r="J100"/>
  <c i="1" r="BC103"/>
  <c r="BD103"/>
  <c i="6" r="J128"/>
  <c r="J101"/>
  <c i="7" r="E115"/>
  <c r="J93"/>
  <c r="BE149"/>
  <c r="BE131"/>
  <c r="BE151"/>
  <c r="F126"/>
  <c r="BE137"/>
  <c r="BE143"/>
  <c r="BE146"/>
  <c r="BE134"/>
  <c r="BE140"/>
  <c i="6" r="BE133"/>
  <c r="BE139"/>
  <c r="BE141"/>
  <c r="BE144"/>
  <c i="5" r="BK127"/>
  <c r="J127"/>
  <c r="J100"/>
  <c i="6" r="BE135"/>
  <c r="BE149"/>
  <c r="BE147"/>
  <c r="E113"/>
  <c r="F124"/>
  <c r="BE129"/>
  <c r="J93"/>
  <c r="BE131"/>
  <c r="BE137"/>
  <c i="5" r="J93"/>
  <c i="4" r="BK128"/>
  <c r="J128"/>
  <c i="5" r="E85"/>
  <c r="BE140"/>
  <c r="BE145"/>
  <c r="BE137"/>
  <c r="BE143"/>
  <c r="F96"/>
  <c r="BE129"/>
  <c r="BE133"/>
  <c r="BE135"/>
  <c r="BE131"/>
  <c i="4" r="E85"/>
  <c r="BE133"/>
  <c r="J93"/>
  <c r="F96"/>
  <c r="BE136"/>
  <c r="BE143"/>
  <c r="BE138"/>
  <c r="BE145"/>
  <c r="BE130"/>
  <c r="BE147"/>
  <c r="BE140"/>
  <c i="3" r="F96"/>
  <c r="J123"/>
  <c r="BE142"/>
  <c r="BE149"/>
  <c i="2" r="BK129"/>
  <c r="J129"/>
  <c i="3" r="BE131"/>
  <c r="E85"/>
  <c r="BE144"/>
  <c r="BE134"/>
  <c r="BE153"/>
  <c r="BE139"/>
  <c r="BE136"/>
  <c r="BE155"/>
  <c r="BE147"/>
  <c r="BE151"/>
  <c i="2" r="BE140"/>
  <c r="F96"/>
  <c r="BE159"/>
  <c r="E115"/>
  <c r="BE131"/>
  <c r="BE144"/>
  <c r="BE146"/>
  <c r="BE156"/>
  <c r="J93"/>
  <c r="BE137"/>
  <c r="BE133"/>
  <c r="BE135"/>
  <c r="BE142"/>
  <c r="BE148"/>
  <c r="BE151"/>
  <c r="BE154"/>
  <c r="BE164"/>
  <c r="BE166"/>
  <c r="J34"/>
  <c i="3" r="F39"/>
  <c i="1" r="BB98"/>
  <c i="4" r="F40"/>
  <c i="1" r="BC99"/>
  <c i="4" r="F41"/>
  <c i="1" r="BD99"/>
  <c i="6" r="F40"/>
  <c i="1" r="BC101"/>
  <c i="7" r="F41"/>
  <c i="1" r="BD102"/>
  <c i="9" r="F39"/>
  <c i="1" r="BB104"/>
  <c i="10" r="F41"/>
  <c i="1" r="BD107"/>
  <c i="12" r="F40"/>
  <c i="1" r="BC109"/>
  <c i="13" r="F39"/>
  <c i="1" r="BB110"/>
  <c i="15" r="F41"/>
  <c i="1" r="BD112"/>
  <c i="17" r="F39"/>
  <c i="1" r="BB114"/>
  <c i="18" r="F38"/>
  <c i="1" r="BA115"/>
  <c i="20" r="F39"/>
  <c i="1" r="BB118"/>
  <c i="22" r="F39"/>
  <c i="1" r="BB121"/>
  <c r="BB120"/>
  <c r="AX120"/>
  <c i="2" r="F41"/>
  <c i="1" r="BD97"/>
  <c i="6" r="F41"/>
  <c i="1" r="BD101"/>
  <c i="9" r="F40"/>
  <c i="1" r="BC104"/>
  <c i="11" r="F41"/>
  <c i="1" r="BD108"/>
  <c i="14" r="F40"/>
  <c i="1" r="BC111"/>
  <c i="18" r="J38"/>
  <c i="1" r="AW115"/>
  <c i="20" r="F40"/>
  <c i="1" r="BC118"/>
  <c i="2" r="J38"/>
  <c i="1" r="AW97"/>
  <c i="6" r="J38"/>
  <c i="1" r="AW101"/>
  <c i="9" r="F38"/>
  <c i="1" r="BA104"/>
  <c i="11" r="F38"/>
  <c i="1" r="BA108"/>
  <c i="14" r="F39"/>
  <c i="1" r="BB111"/>
  <c i="18" r="F41"/>
  <c i="1" r="BD115"/>
  <c i="21" r="F38"/>
  <c i="1" r="BA119"/>
  <c i="22" r="F40"/>
  <c i="1" r="BC121"/>
  <c r="BC120"/>
  <c r="AY120"/>
  <c i="3" r="F41"/>
  <c i="1" r="BD98"/>
  <c i="5" r="J38"/>
  <c i="1" r="AW100"/>
  <c i="8" r="J38"/>
  <c i="1" r="AW103"/>
  <c i="10" r="J38"/>
  <c i="1" r="AW107"/>
  <c i="13" r="F38"/>
  <c i="1" r="BA110"/>
  <c i="16" r="J38"/>
  <c i="1" r="AW113"/>
  <c i="16" r="F38"/>
  <c i="1" r="BA113"/>
  <c i="17" r="J38"/>
  <c i="1" r="AW114"/>
  <c i="19" r="F39"/>
  <c i="1" r="BD116"/>
  <c i="21" r="F40"/>
  <c i="1" r="BC119"/>
  <c i="23" r="F36"/>
  <c i="1" r="BA122"/>
  <c i="3" r="J38"/>
  <c i="1" r="AW98"/>
  <c i="5" r="F38"/>
  <c i="1" r="BA100"/>
  <c i="8" r="F38"/>
  <c i="1" r="BA103"/>
  <c i="10" r="F38"/>
  <c i="1" r="BA107"/>
  <c i="12" r="J38"/>
  <c i="1" r="AW109"/>
  <c i="13" r="J38"/>
  <c i="1" r="AW110"/>
  <c i="15" r="F40"/>
  <c i="1" r="BC112"/>
  <c i="20" r="J38"/>
  <c i="1" r="AW118"/>
  <c i="22" r="F41"/>
  <c i="1" r="BD121"/>
  <c r="BD120"/>
  <c i="2" r="F38"/>
  <c i="1" r="BA97"/>
  <c i="6" r="F38"/>
  <c i="1" r="BA101"/>
  <c i="8" r="F39"/>
  <c i="1" r="BB103"/>
  <c i="9" r="J34"/>
  <c i="12" r="F41"/>
  <c i="1" r="BD109"/>
  <c i="14" r="F41"/>
  <c i="1" r="BD111"/>
  <c i="16" r="F41"/>
  <c i="1" r="BD113"/>
  <c i="16" r="F39"/>
  <c i="1" r="BB113"/>
  <c i="17" r="F38"/>
  <c i="1" r="BA114"/>
  <c i="19" r="F38"/>
  <c i="1" r="BC116"/>
  <c i="21" r="F41"/>
  <c i="1" r="BD119"/>
  <c i="3" r="F40"/>
  <c i="1" r="BC98"/>
  <c i="5" r="F40"/>
  <c i="1" r="BC100"/>
  <c i="7" r="F40"/>
  <c i="1" r="BC102"/>
  <c i="11" r="J38"/>
  <c i="1" r="AW108"/>
  <c i="14" r="J38"/>
  <c i="1" r="AW111"/>
  <c i="19" r="F37"/>
  <c i="1" r="BB116"/>
  <c i="21" r="J38"/>
  <c i="1" r="AW119"/>
  <c i="3" r="F38"/>
  <c i="1" r="BA98"/>
  <c i="5" r="F39"/>
  <c i="1" r="BB100"/>
  <c i="7" r="F39"/>
  <c i="1" r="BB102"/>
  <c i="12" r="F38"/>
  <c i="1" r="BA109"/>
  <c i="13" r="F41"/>
  <c i="1" r="BD110"/>
  <c i="15" r="F38"/>
  <c i="1" r="BA112"/>
  <c i="19" r="F36"/>
  <c i="1" r="BA116"/>
  <c i="21" r="F39"/>
  <c i="1" r="BB119"/>
  <c i="23" r="J35"/>
  <c i="1" r="AV122"/>
  <c r="AT122"/>
  <c i="2" r="F39"/>
  <c i="1" r="BB97"/>
  <c i="4" r="F39"/>
  <c i="1" r="BB99"/>
  <c i="4" r="F38"/>
  <c i="1" r="BA99"/>
  <c i="4" r="J34"/>
  <c i="6" r="F39"/>
  <c i="1" r="BB101"/>
  <c i="7" r="J38"/>
  <c i="1" r="AW102"/>
  <c i="8" r="J34"/>
  <c i="10" r="F39"/>
  <c i="1" r="BB107"/>
  <c i="12" r="F39"/>
  <c i="1" r="BB109"/>
  <c i="13" r="F40"/>
  <c i="1" r="BC110"/>
  <c i="15" r="F39"/>
  <c i="1" r="BB112"/>
  <c i="17" r="F41"/>
  <c i="1" r="BD114"/>
  <c i="17" r="F40"/>
  <c i="1" r="BC114"/>
  <c i="18" r="F39"/>
  <c i="1" r="BB115"/>
  <c i="20" r="F38"/>
  <c i="1" r="BA118"/>
  <c i="22" r="J38"/>
  <c i="1" r="AW121"/>
  <c i="2" r="F40"/>
  <c i="1" r="BC97"/>
  <c i="5" r="F41"/>
  <c i="1" r="BD100"/>
  <c i="9" r="F41"/>
  <c i="1" r="BD104"/>
  <c i="11" r="F39"/>
  <c i="1" r="BB108"/>
  <c i="15" r="J38"/>
  <c i="1" r="AW112"/>
  <c i="19" r="J36"/>
  <c i="1" r="AW116"/>
  <c i="22" r="F38"/>
  <c i="1" r="BA121"/>
  <c r="BA120"/>
  <c r="AW120"/>
  <c r="AS105"/>
  <c i="4" r="J38"/>
  <c i="1" r="AW99"/>
  <c i="7" r="F38"/>
  <c i="1" r="BA102"/>
  <c i="9" r="J38"/>
  <c i="1" r="AW104"/>
  <c i="11" r="F40"/>
  <c i="1" r="BC108"/>
  <c i="14" r="F38"/>
  <c i="1" r="BA111"/>
  <c i="18" r="F40"/>
  <c i="1" r="BC115"/>
  <c i="20" r="F41"/>
  <c i="1" r="BD118"/>
  <c i="14" l="1" r="R135"/>
  <c r="P135"/>
  <c i="1" r="AU111"/>
  <c i="22" r="T131"/>
  <c i="6" r="BK127"/>
  <c r="J127"/>
  <c i="5" r="T127"/>
  <c i="20" r="T131"/>
  <c i="3" r="P129"/>
  <c i="1" r="AU98"/>
  <c i="11" r="P137"/>
  <c i="1" r="AU108"/>
  <c i="22" r="P131"/>
  <c i="1" r="AU121"/>
  <c i="15" r="P135"/>
  <c i="1" r="AU112"/>
  <c i="20" r="R131"/>
  <c i="13" r="T137"/>
  <c i="6" r="T127"/>
  <c i="10" r="R137"/>
  <c i="15" r="R135"/>
  <c i="12" r="R135"/>
  <c i="21" r="R130"/>
  <c i="3" r="T129"/>
  <c i="10" r="T137"/>
  <c i="15" r="T135"/>
  <c i="21" r="P130"/>
  <c i="1" r="AU119"/>
  <c i="13" r="R137"/>
  <c i="12" r="P135"/>
  <c i="1" r="AU109"/>
  <c i="10" r="BK197"/>
  <c r="J197"/>
  <c r="J110"/>
  <c i="14" r="BK137"/>
  <c r="J137"/>
  <c r="J102"/>
  <c i="13" r="BK161"/>
  <c r="J161"/>
  <c r="J104"/>
  <c i="15" r="BK145"/>
  <c r="J145"/>
  <c r="J104"/>
  <c i="3" r="BK129"/>
  <c r="J129"/>
  <c r="J100"/>
  <c i="15" r="BK180"/>
  <c r="J180"/>
  <c r="J108"/>
  <c i="23" r="BK121"/>
  <c r="J121"/>
  <c r="J98"/>
  <c i="17" r="BK126"/>
  <c r="J126"/>
  <c i="15" r="BK135"/>
  <c r="J135"/>
  <c r="J100"/>
  <c r="J137"/>
  <c r="J102"/>
  <c r="J136"/>
  <c r="J101"/>
  <c i="13" r="BK137"/>
  <c r="J137"/>
  <c i="12" r="BK135"/>
  <c r="J135"/>
  <c r="J100"/>
  <c r="J137"/>
  <c r="J102"/>
  <c i="11" r="BK137"/>
  <c r="J137"/>
  <c r="J100"/>
  <c r="J138"/>
  <c r="J101"/>
  <c r="J139"/>
  <c r="J102"/>
  <c i="10" r="J138"/>
  <c r="J101"/>
  <c r="J139"/>
  <c r="J102"/>
  <c i="1" r="AG104"/>
  <c r="AG103"/>
  <c i="8" r="J100"/>
  <c i="1" r="AG99"/>
  <c i="4" r="J100"/>
  <c i="1" r="AG97"/>
  <c i="2" r="J100"/>
  <c i="1" r="AU96"/>
  <c i="2" r="J37"/>
  <c i="1" r="AV97"/>
  <c r="AT97"/>
  <c r="AN97"/>
  <c i="7" r="F37"/>
  <c i="1" r="AZ102"/>
  <c r="BA96"/>
  <c r="AW96"/>
  <c i="10" r="J37"/>
  <c i="1" r="AV107"/>
  <c r="AT107"/>
  <c r="BB106"/>
  <c r="AX106"/>
  <c i="15" r="J37"/>
  <c i="1" r="AV112"/>
  <c r="AT112"/>
  <c r="BB117"/>
  <c r="AX117"/>
  <c i="21" r="J34"/>
  <c i="1" r="AG119"/>
  <c i="6" r="J34"/>
  <c i="1" r="AG101"/>
  <c i="5" r="J34"/>
  <c i="1" r="AG100"/>
  <c i="7" r="J37"/>
  <c i="1" r="AV102"/>
  <c r="AT102"/>
  <c i="11" r="J37"/>
  <c i="1" r="AV108"/>
  <c r="AT108"/>
  <c i="20" r="J37"/>
  <c i="1" r="AV118"/>
  <c r="AT118"/>
  <c r="AU117"/>
  <c i="3" r="J37"/>
  <c i="1" r="AV98"/>
  <c r="AT98"/>
  <c i="9" r="F37"/>
  <c i="1" r="AZ104"/>
  <c r="BB96"/>
  <c i="14" r="F37"/>
  <c i="1" r="AZ111"/>
  <c r="AU120"/>
  <c i="2" r="F37"/>
  <c i="1" r="AZ97"/>
  <c i="8" r="J37"/>
  <c i="1" r="AV103"/>
  <c r="AT103"/>
  <c r="AN103"/>
  <c i="10" r="F37"/>
  <c i="1" r="AZ107"/>
  <c r="BA106"/>
  <c r="AW106"/>
  <c i="16" r="F37"/>
  <c i="1" r="AZ113"/>
  <c i="16" r="J34"/>
  <c i="1" r="AG113"/>
  <c i="17" r="F37"/>
  <c i="1" r="AZ114"/>
  <c i="17" r="J34"/>
  <c i="1" r="AG114"/>
  <c i="18" r="F37"/>
  <c i="1" r="AZ115"/>
  <c i="19" r="F35"/>
  <c i="1" r="AZ116"/>
  <c r="AS95"/>
  <c r="AS94"/>
  <c i="6" r="F37"/>
  <c i="1" r="AZ101"/>
  <c i="11" r="F37"/>
  <c i="1" r="AZ108"/>
  <c i="20" r="F37"/>
  <c i="1" r="AZ118"/>
  <c i="4" r="J37"/>
  <c i="1" r="AV99"/>
  <c r="AT99"/>
  <c r="AN99"/>
  <c i="13" r="J34"/>
  <c i="1" r="AG110"/>
  <c r="BD106"/>
  <c r="BC106"/>
  <c r="BD117"/>
  <c i="22" r="J37"/>
  <c i="1" r="AV121"/>
  <c r="AT121"/>
  <c i="5" r="F37"/>
  <c i="1" r="AZ100"/>
  <c i="9" r="J37"/>
  <c i="1" r="AV104"/>
  <c r="AT104"/>
  <c r="AN104"/>
  <c i="13" r="J37"/>
  <c i="1" r="AV110"/>
  <c r="AT110"/>
  <c i="16" r="J37"/>
  <c i="1" r="AV113"/>
  <c r="AT113"/>
  <c i="17" r="J37"/>
  <c i="1" r="AV114"/>
  <c r="AT114"/>
  <c i="18" r="J37"/>
  <c i="1" r="AV115"/>
  <c r="AT115"/>
  <c i="18" r="J34"/>
  <c i="1" r="AG115"/>
  <c i="19" r="J32"/>
  <c i="1" r="AG116"/>
  <c r="BA117"/>
  <c r="AW117"/>
  <c i="21" r="F37"/>
  <c i="1" r="AZ119"/>
  <c i="3" r="F37"/>
  <c i="1" r="AZ98"/>
  <c r="BD96"/>
  <c i="13" r="F37"/>
  <c i="1" r="AZ110"/>
  <c r="BC117"/>
  <c r="AY117"/>
  <c i="22" r="J34"/>
  <c i="1" r="AG121"/>
  <c r="AG120"/>
  <c i="6" r="J37"/>
  <c i="1" r="AV101"/>
  <c r="AT101"/>
  <c r="AN101"/>
  <c i="12" r="J37"/>
  <c i="1" r="AV109"/>
  <c r="AT109"/>
  <c i="20" r="J34"/>
  <c i="1" r="AG118"/>
  <c i="21" r="J37"/>
  <c i="1" r="AV119"/>
  <c r="AT119"/>
  <c i="4" r="F37"/>
  <c i="1" r="AZ99"/>
  <c i="12" r="F37"/>
  <c i="1" r="AZ109"/>
  <c i="23" r="F35"/>
  <c i="1" r="AZ122"/>
  <c i="5" r="J37"/>
  <c i="1" r="AV100"/>
  <c r="AT100"/>
  <c i="7" r="J34"/>
  <c i="1" r="AG102"/>
  <c i="8" r="F37"/>
  <c i="1" r="AZ103"/>
  <c r="BC96"/>
  <c r="AY96"/>
  <c i="14" r="J37"/>
  <c i="1" r="AV111"/>
  <c r="AT111"/>
  <c i="15" r="F37"/>
  <c i="1" r="AZ112"/>
  <c i="22" r="F37"/>
  <c i="1" r="AZ121"/>
  <c r="AZ120"/>
  <c r="AV120"/>
  <c r="AT120"/>
  <c i="19" r="J35"/>
  <c i="1" r="AV116"/>
  <c r="AT116"/>
  <c i="6" l="1" r="J100"/>
  <c i="14" r="BK136"/>
  <c r="J136"/>
  <c r="J101"/>
  <c i="10" r="BK137"/>
  <c r="J137"/>
  <c r="J100"/>
  <c i="1" r="AN121"/>
  <c r="AN120"/>
  <c r="AN119"/>
  <c i="22" r="J43"/>
  <c i="1" r="AN118"/>
  <c i="21" r="J43"/>
  <c i="1" r="AN116"/>
  <c i="20" r="J43"/>
  <c i="1" r="AN115"/>
  <c i="19" r="J41"/>
  <c i="1" r="AN114"/>
  <c i="17" r="J100"/>
  <c i="18" r="J43"/>
  <c i="1" r="AN113"/>
  <c i="17" r="J43"/>
  <c i="16" r="J43"/>
  <c i="1" r="AN110"/>
  <c i="13" r="J100"/>
  <c r="J43"/>
  <c i="9" r="J43"/>
  <c i="1" r="AN102"/>
  <c i="8" r="J43"/>
  <c i="7" r="J43"/>
  <c i="1" r="AN100"/>
  <c i="6" r="J43"/>
  <c i="5" r="J43"/>
  <c i="4" r="J43"/>
  <c i="2" r="J43"/>
  <c i="1" r="AU106"/>
  <c r="AU105"/>
  <c r="AU95"/>
  <c r="AU94"/>
  <c r="BD105"/>
  <c i="3" r="J34"/>
  <c i="1" r="AG98"/>
  <c r="AG96"/>
  <c r="AX96"/>
  <c r="AZ106"/>
  <c r="BA105"/>
  <c r="AW105"/>
  <c r="AG117"/>
  <c i="23" r="J32"/>
  <c i="1" r="AG122"/>
  <c i="12" r="J34"/>
  <c i="1" r="AG109"/>
  <c r="AN109"/>
  <c r="BB105"/>
  <c r="AX105"/>
  <c r="AY106"/>
  <c r="BC105"/>
  <c r="AY105"/>
  <c r="AZ96"/>
  <c r="AV96"/>
  <c r="AT96"/>
  <c r="AN96"/>
  <c i="11" r="J34"/>
  <c i="1" r="AG108"/>
  <c r="AZ117"/>
  <c r="AV117"/>
  <c r="AT117"/>
  <c i="15" r="J34"/>
  <c i="1" r="AG112"/>
  <c r="AN112"/>
  <c i="3" l="1" r="J43"/>
  <c i="14" r="BK135"/>
  <c r="J135"/>
  <c i="23" r="J41"/>
  <c i="1" r="AN117"/>
  <c i="15" r="J43"/>
  <c i="12" r="J43"/>
  <c i="11" r="J43"/>
  <c i="1" r="AN108"/>
  <c r="AN122"/>
  <c r="AN98"/>
  <c r="BD95"/>
  <c r="BD94"/>
  <c r="W33"/>
  <c r="AZ105"/>
  <c r="AV105"/>
  <c r="AT105"/>
  <c i="14" r="J34"/>
  <c i="1" r="AG111"/>
  <c r="AN111"/>
  <c r="AV106"/>
  <c r="AT106"/>
  <c i="10" r="J34"/>
  <c i="1" r="AG107"/>
  <c r="AN107"/>
  <c r="BB95"/>
  <c r="BB94"/>
  <c r="AX94"/>
  <c r="BA95"/>
  <c r="BA94"/>
  <c r="AW94"/>
  <c r="AK30"/>
  <c r="BC95"/>
  <c r="AY95"/>
  <c i="14" l="1" r="J100"/>
  <c i="10" r="J43"/>
  <c i="14" r="J43"/>
  <c i="1" r="AG106"/>
  <c r="AG105"/>
  <c r="AG95"/>
  <c r="AG94"/>
  <c r="AK26"/>
  <c r="W30"/>
  <c r="AW95"/>
  <c r="AZ95"/>
  <c r="AV95"/>
  <c r="W31"/>
  <c r="AX95"/>
  <c r="BC94"/>
  <c r="AY94"/>
  <c l="1" r="AN105"/>
  <c r="AN106"/>
  <c r="W32"/>
  <c r="AT95"/>
  <c r="AN95"/>
  <c r="AZ94"/>
  <c r="AV94"/>
  <c r="AK29"/>
  <c r="AK35"/>
  <c l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<sst xmlns="http://schemas.openxmlformats.org/spreadsheetml/2006/main">
  <si>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</si>
  <si>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</si>
  <si>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</si>
  <si>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</si>
  <si>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</si>
  <si>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{d1017ae5-3f6e-40c8-9437-a0080b2bf6ca}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</si>
  <si>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</si>
  <si>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</si>
  <si>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</si>
  <si>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</si>
  <si>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</si>
  <si>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</si>
  <si>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</si>
  <si>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</si>
  <si>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T202306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</si>
  <si>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</si>
  <si>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</si>
  <si>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náměstí Míru v Tišnově, etapa 1</t>
  </si>
  <si>
    <t>KSO:</t>
  </si>
  <si>
    <t>CC-CZ:</t>
  </si>
  <si>
    <t>Místo:</t>
  </si>
  <si>
    <t>Tišnov</t>
  </si>
  <si>
    <t>Datum:</t>
  </si>
  <si>
    <t>2. 5. 2024</t>
  </si>
  <si>
    <t>Zadavatel:</t>
  </si>
  <si>
    <t>IČ:</t>
  </si>
  <si>
    <t>Město Tišnov, náměstí Míru 111, 666 01 Tišnov</t>
  </si>
  <si>
    <t>DIČ:</t>
  </si>
  <si>
    <t>Uchazeč:</t>
  </si>
  <si>
    <t>Vyplň údaj</t>
  </si>
  <si>
    <t>Projektant:</t>
  </si>
  <si>
    <t>03807151</t>
  </si>
  <si>
    <t>Ing. Petr Velička autorizovaný architekt</t>
  </si>
  <si>
    <t>True</t>
  </si>
  <si>
    <t>Zpracovatel:</t>
  </si>
  <si>
    <t>Čiklová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</si>
  <si>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</si>
  <si>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</si>
  <si>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</si>
  <si>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</si>
  <si>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</si>
  <si>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</si>
  <si>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</si>
  <si>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</si>
  <si>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</si>
  <si>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</si>
  <si>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</si>
  <si>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</si>
  <si>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</si>
  <si>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</si>
  <si>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</si>
  <si>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</si>
  <si>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</si>
  <si>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</si>
  <si>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</si>
  <si>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</si>
  <si>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</si>
  <si>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</si>
  <si>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</si>
  <si>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</si>
  <si>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</si>
  <si>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</si>
  <si>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</si>
  <si>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</si>
  <si>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</si>
  <si>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</si>
  <si>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</si>
  <si>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</si>
  <si>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</si>
  <si>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</si>
  <si>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</si>
  <si>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</si>
  <si>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</si>
  <si>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</si>
  <si>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</si>
  <si>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</si>
  <si>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</si>
  <si>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</si>
  <si>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</si>
  <si>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</si>
  <si>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</si>
  <si>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Č2</t>
  </si>
  <si>
    <t>ČÁST 2 Revitalizace náměstí Míru v Tišnově – financováno z prostředků Města Tišnov</t>
  </si>
  <si>
    <t>STA</t>
  </si>
  <si>
    <t>1</t>
  </si>
  <si>
    <t>{01026b1f-1081-4c0f-8cf7-d2154630cf25}</t>
  </si>
  <si>
    <t>2</t>
  </si>
  <si>
    <t>112D</t>
  </si>
  <si>
    <t>SO 01.2 - Veřejná prostranství - Úpravy fasád a vstupů</t>
  </si>
  <si>
    <t>Soupis</t>
  </si>
  <si>
    <t>{2f933442-31ce-4f3a-bd8b-92c9f9bf46c3}</t>
  </si>
  <si>
    <t>/</t>
  </si>
  <si>
    <t>112D-1</t>
  </si>
  <si>
    <t>SO 01.2 - Veřejná prostranství - Úpravy fasád a vstupů - Kostelní ulice – č.p. 910/911</t>
  </si>
  <si>
    <t>3</t>
  </si>
  <si>
    <t>{83514fbd-f570-42e6-be3c-08c8295bf14b}</t>
  </si>
  <si>
    <t>112D-2</t>
  </si>
  <si>
    <t>SO 01.2 - Veřejná prostranství - Úpravy fasád a vstupů - Nám. Míru – č.p. 1706 snížení terénu</t>
  </si>
  <si>
    <t>{8bf49185-b26b-4d44-9086-24e65a1faadf}</t>
  </si>
  <si>
    <t>112D-3</t>
  </si>
  <si>
    <t>SO 01.2 - Veřejná prostranství - Úpravy fasád a vstupů - Nám. Míru – č.p. 116 umístění skříní správc</t>
  </si>
  <si>
    <t>{d42963e8-2e65-42c4-a744-343f488463ca}</t>
  </si>
  <si>
    <t>112D-4</t>
  </si>
  <si>
    <t>SO 01.2 - Veřejná prostranství - Úpravy fasád a vstupů - Nám. Míru – č.p. 22 snížení terénu</t>
  </si>
  <si>
    <t>{1207da86-6001-4c38-ae85-2adc84c5ee95}</t>
  </si>
  <si>
    <t>112D-5</t>
  </si>
  <si>
    <t>SO 01.2 - Veřejná prostranství - Úpravy fasád a vstupů - Nám. Míru – č.p. 21 snížení terénu</t>
  </si>
  <si>
    <t>{83a45950-859c-4282-9c9f-464bf4961b37}</t>
  </si>
  <si>
    <t>112D-6</t>
  </si>
  <si>
    <t>SO 01.2 - Veřejná prostranství - Úpravy fasád a vstupů - Nám. Míru – č.p. 120 (hotel Květnice)</t>
  </si>
  <si>
    <t>{76d38047-fd46-4620-8f58-8c2d0cc15f5b}</t>
  </si>
  <si>
    <t>112D-7</t>
  </si>
  <si>
    <t>SO 01.2 - Veřejná prostranství - Úpravy fasád a vstupů - Nám. Míru – č.p. 119 zvýšení terénu</t>
  </si>
  <si>
    <t>{f1e0ce28-189c-4289-b469-ab4a991c0af4}</t>
  </si>
  <si>
    <t>112D-8</t>
  </si>
  <si>
    <t>SO 01.2 - Veřejná prostranství - Úpravy fasád a vstupů - Nám. Míru – č.p. 118 zvýšení terénu</t>
  </si>
  <si>
    <t>{96a6d9e7-debf-4562-845c-bc2d504f811d}</t>
  </si>
  <si>
    <t>32</t>
  </si>
  <si>
    <t>SO 01.2 - Veřejná prostranství (D.1.2)</t>
  </si>
  <si>
    <t>{6ac19412-f335-469c-aa06-bde15775083b}</t>
  </si>
  <si>
    <t>112</t>
  </si>
  <si>
    <t>SO 01.2.2 - Vegetační úpravy - následná péče</t>
  </si>
  <si>
    <t>{d12bf736-57d1-41d6-b4fa-c2448b706f59}</t>
  </si>
  <si>
    <t>112-1</t>
  </si>
  <si>
    <t>SO 01.2.2 - Vegetační úpravy - následná péče - 1. rok</t>
  </si>
  <si>
    <t>4</t>
  </si>
  <si>
    <t>{a4f2c789-f83d-43dc-a7de-364b14662dd4}</t>
  </si>
  <si>
    <t>112-2</t>
  </si>
  <si>
    <t>SO 01.2.2 - Vegetační úpravy - následná péče - 2. rok</t>
  </si>
  <si>
    <t>{82861ae5-1961-4710-af84-d7318b698b77}</t>
  </si>
  <si>
    <t>112-3</t>
  </si>
  <si>
    <t>SO 01.2.2 - Vegetační úpravy - následná péče - 3. rok</t>
  </si>
  <si>
    <t>{5aa5325d-9c8d-4617-b3cf-d9c9a3df59c1}</t>
  </si>
  <si>
    <t>112-4</t>
  </si>
  <si>
    <t>SO 01.2.2 - Vegetační úpravy - následná péče - 4. rok</t>
  </si>
  <si>
    <t>{982264a7-4ccf-4040-afc1-bc7b806a4874}</t>
  </si>
  <si>
    <t>112-5</t>
  </si>
  <si>
    <t>SO 01.2.2 - Vegetační úpravy - následná péče - 5. rok</t>
  </si>
  <si>
    <t>{3fce912c-24df-4372-93b9-93242a8cb470}</t>
  </si>
  <si>
    <t>112-6</t>
  </si>
  <si>
    <t>SO 01.2.2 - Vegetační úpravy - následná péče - 6. rok</t>
  </si>
  <si>
    <t>{95f85160-17dd-4bd8-98a7-e6dd0b89da74}</t>
  </si>
  <si>
    <t>11333</t>
  </si>
  <si>
    <t>Odvoz mobiliáře</t>
  </si>
  <si>
    <t>{25403fc7-0673-471b-8712-d2f1da685727}</t>
  </si>
  <si>
    <t>11444</t>
  </si>
  <si>
    <t>Mobilní výstavní stojany</t>
  </si>
  <si>
    <t>{16feeecf-43da-47a1-980d-5b16a8d171f8}</t>
  </si>
  <si>
    <t>321</t>
  </si>
  <si>
    <t>SO 01.2.2 - Vegetační úpravy - odstranění stávající vegetace</t>
  </si>
  <si>
    <t>{3c1da0b4-edb0-4009-8134-fcb90d72a2b6}</t>
  </si>
  <si>
    <t>29</t>
  </si>
  <si>
    <t>SO 11 Přeložka sdělovacího vedení sítě Nej.cz – zemní práce</t>
  </si>
  <si>
    <t>{70a18d60-9359-4d4d-8b3e-20389122288d}</t>
  </si>
  <si>
    <t>53</t>
  </si>
  <si>
    <t>SO 08 - Vodovod - přípojky</t>
  </si>
  <si>
    <t>{4b812fcb-d335-4e90-9088-12f1624e2677}</t>
  </si>
  <si>
    <t>53C</t>
  </si>
  <si>
    <t>SO 08B - Vodovod přípojky - rekonstrukce</t>
  </si>
  <si>
    <t>{0b6b7884-ac99-4558-aa5b-f4bf7cc6aaa0}</t>
  </si>
  <si>
    <t>53D</t>
  </si>
  <si>
    <t>SO 08C - Vodovod přípojky - nové</t>
  </si>
  <si>
    <t>{1026dc6e-b532-49af-b5d7-7bcb596c8dd1}</t>
  </si>
  <si>
    <t>54</t>
  </si>
  <si>
    <t>SO 09 - Jednotná kanalizace - přípojky</t>
  </si>
  <si>
    <t>{00555b47-9818-45b4-820e-fa397daada67}</t>
  </si>
  <si>
    <t>54C</t>
  </si>
  <si>
    <t>SO 09C - Jednotná kanalizace - přípojky</t>
  </si>
  <si>
    <t>{10ceb176-3a5c-467a-8a28-b09748708cb3}</t>
  </si>
  <si>
    <t>VRN2</t>
  </si>
  <si>
    <t>Vedlejší a ostatní náklady - financováno z prostředků Města Tišnov</t>
  </si>
  <si>
    <t>{82d471a0-19c3-47cf-8ca5-8dfdeb8ddc8a}</t>
  </si>
  <si>
    <t>KRYCÍ LIST SOUPISU PRACÍ</t>
  </si>
  <si>
    <t>Objekt:</t>
  </si>
  <si>
    <t>Č2 - ČÁST 2 Revitalizace náměstí Míru v Tišnově – financováno z prostředků Města Tišnov</t>
  </si>
  <si>
    <t>Soupis:</t>
  </si>
  <si>
    <t>112D - SO 01.2 - Veřejná prostranství - Úpravy fasád a vstupů</t>
  </si>
  <si>
    <t>Úroveň 3:</t>
  </si>
  <si>
    <t>112D-1 - SO 01.2 - Veřejná prostranství - Úpravy fasád a vstupů - Kostelní ulice – č.p. 910/911</t>
  </si>
  <si>
    <t>REKAPITULACE ČLENĚNÍ SOUPISU PRACÍ</t>
  </si>
  <si>
    <t>Kód dílu - Popis</t>
  </si>
  <si>
    <t>Cena celkem [CZK]</t>
  </si>
  <si>
    <t>Náklady ze soupisu prací</t>
  </si>
  <si>
    <t>-1</t>
  </si>
  <si>
    <t>4 - Vodorovné konstrukce</t>
  </si>
  <si>
    <t>62 - Úpravy povrchů vnější</t>
  </si>
  <si>
    <t>99 - Staveništní přesun hmot</t>
  </si>
  <si>
    <t>711 - Izolace proti vodě</t>
  </si>
  <si>
    <t>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</si>
  <si>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</si>
  <si>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</si>
  <si>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</si>
  <si>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</si>
  <si>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</si>
  <si>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</si>
  <si>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</si>
  <si>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</si>
  <si>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</si>
  <si>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</si>
  <si>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</si>
  <si>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</si>
  <si>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</si>
  <si>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Vodorovné konstrukce</t>
  </si>
  <si>
    <t>ROZPOCET</t>
  </si>
  <si>
    <t>K</t>
  </si>
  <si>
    <t>417321313R00</t>
  </si>
  <si>
    <t>Ztužující pásy a věnce z betonu železového C 16/20</t>
  </si>
  <si>
    <t>m3</t>
  </si>
  <si>
    <t>RTS 23/II</t>
  </si>
  <si>
    <t>-643191518</t>
  </si>
  <si>
    <t>PP</t>
  </si>
  <si>
    <t>417351111R00</t>
  </si>
  <si>
    <t>Bednění ztužujících věnců, obě strany - zřízení</t>
  </si>
  <si>
    <t>m</t>
  </si>
  <si>
    <t>434107520</t>
  </si>
  <si>
    <t>417351113R00</t>
  </si>
  <si>
    <t>Bednění ztužujících věnců, obě strany - odstranění</t>
  </si>
  <si>
    <t>-2089873592</t>
  </si>
  <si>
    <t>417361821R00</t>
  </si>
  <si>
    <t>Výztuž ztužujících pásů a věnců z oceli B500B (10 505)</t>
  </si>
  <si>
    <t>t</t>
  </si>
  <si>
    <t>1288619133</t>
  </si>
  <si>
    <t>62</t>
  </si>
  <si>
    <t>Úpravy povrchů vnější</t>
  </si>
  <si>
    <t>5</t>
  </si>
  <si>
    <t>602021187RY1</t>
  </si>
  <si>
    <t xml:space="preserve">Stěrka na stěnách silikonová  hladká, zrnitost 0,5 mm</t>
  </si>
  <si>
    <t>m2</t>
  </si>
  <si>
    <t>-1691800503</t>
  </si>
  <si>
    <t>6</t>
  </si>
  <si>
    <t>602021193R00</t>
  </si>
  <si>
    <t>Základní nátěr stěn pod omítku</t>
  </si>
  <si>
    <t>-273122673</t>
  </si>
  <si>
    <t>7</t>
  </si>
  <si>
    <t>622481211RT2</t>
  </si>
  <si>
    <t>Montáž výztužné sítě(perlinky)do stěrky-vněj.stěny včetně výztužné sítě a stěrkového tmelu</t>
  </si>
  <si>
    <t>-1406970513</t>
  </si>
  <si>
    <t>8</t>
  </si>
  <si>
    <t>622491142R00</t>
  </si>
  <si>
    <t>Nátěr fasády hydrofobní 2 x</t>
  </si>
  <si>
    <t>507721634</t>
  </si>
  <si>
    <t>9</t>
  </si>
  <si>
    <t>622904112R00</t>
  </si>
  <si>
    <t>Očištění fasád tlakovou vodou složitost 1 - 2</t>
  </si>
  <si>
    <t>1360809787</t>
  </si>
  <si>
    <t>99</t>
  </si>
  <si>
    <t>Staveništní přesun hmot</t>
  </si>
  <si>
    <t>10</t>
  </si>
  <si>
    <t>999281145R00</t>
  </si>
  <si>
    <t>Přesun hmot pro opravy a údržbu do v. 6 m, nošením</t>
  </si>
  <si>
    <t>-385864699</t>
  </si>
  <si>
    <t>711</t>
  </si>
  <si>
    <t>Izolace proti vodě</t>
  </si>
  <si>
    <t>11</t>
  </si>
  <si>
    <t>711823121RT4</t>
  </si>
  <si>
    <t>Montáž nopové fólie svisle včetně dodávky fólie</t>
  </si>
  <si>
    <t>16</t>
  </si>
  <si>
    <t>-214210141</t>
  </si>
  <si>
    <t>998711101R00</t>
  </si>
  <si>
    <t>Přesun hmot pro izolace proti vodě, výšky do 6 m</t>
  </si>
  <si>
    <t>-174530552</t>
  </si>
  <si>
    <t>767</t>
  </si>
  <si>
    <t>Konstrukce zámečnické</t>
  </si>
  <si>
    <t>13</t>
  </si>
  <si>
    <t>767_X1a</t>
  </si>
  <si>
    <t>Mříže anglických dvorků, vč. pomocných prací, doplňků - montáž</t>
  </si>
  <si>
    <t>kus</t>
  </si>
  <si>
    <t>2145935716</t>
  </si>
  <si>
    <t>VV</t>
  </si>
  <si>
    <t xml:space="preserve">"Úprava anglických dvorků na ul. Kostelní "       2,0</t>
  </si>
  <si>
    <t xml:space="preserve">"Předprostor č.p. 912"      2,0</t>
  </si>
  <si>
    <t>Součet</t>
  </si>
  <si>
    <t>14</t>
  </si>
  <si>
    <t>M</t>
  </si>
  <si>
    <t>767_X1b</t>
  </si>
  <si>
    <t>Mříže anglických dvorků, vč. pomocných prací, doplňků - dodávka</t>
  </si>
  <si>
    <t>1384336929</t>
  </si>
  <si>
    <t>15</t>
  </si>
  <si>
    <t>767_X1c</t>
  </si>
  <si>
    <t>Mříže anglických dvorků, vč. pomocných prací, doplňků - demontáž</t>
  </si>
  <si>
    <t>-1739406284</t>
  </si>
  <si>
    <t>112D-2 - SO 01.2 - Veřejná prostranství - Úpravy fasád a vstupů - Nám. Míru – č.p. 1706 snížení terénu</t>
  </si>
  <si>
    <t>3 - Svislé a kompletní konstrukce</t>
  </si>
  <si>
    <t>781 - Obklady keramické</t>
  </si>
  <si>
    <t>Svislé a kompletní konstrukce</t>
  </si>
  <si>
    <t>311320050RX1</t>
  </si>
  <si>
    <t>D+M nový betonový sokl, včetně bednění, výztuže, pomocných prací, doplňků</t>
  </si>
  <si>
    <t>-38277735</t>
  </si>
  <si>
    <t>-1930618612</t>
  </si>
  <si>
    <t>-1318461310</t>
  </si>
  <si>
    <t>-798689467</t>
  </si>
  <si>
    <t>-1933424869</t>
  </si>
  <si>
    <t>-1981689132</t>
  </si>
  <si>
    <t>781</t>
  </si>
  <si>
    <t>Obklady keramické</t>
  </si>
  <si>
    <t>59635025R</t>
  </si>
  <si>
    <t>Pásek obkladový cihelný, rozměr 250 x 65 x 15 mm</t>
  </si>
  <si>
    <t>1106648189</t>
  </si>
  <si>
    <t>781101210R00</t>
  </si>
  <si>
    <t>Penetrace podkladu pod obklady</t>
  </si>
  <si>
    <t>1439209349</t>
  </si>
  <si>
    <t>781735011R00</t>
  </si>
  <si>
    <t>Montáž cihelných pásků 250x65x10 mm, do tmele</t>
  </si>
  <si>
    <t>-722013777</t>
  </si>
  <si>
    <t>781739711R00</t>
  </si>
  <si>
    <t>Příplatek k obklad.vnějším cihel.za plochu do 10m2</t>
  </si>
  <si>
    <t>-652205356</t>
  </si>
  <si>
    <t>998781101R00</t>
  </si>
  <si>
    <t>Přesun hmot pro obklady keramické, výšky do 6 m</t>
  </si>
  <si>
    <t>-1369282021</t>
  </si>
  <si>
    <t>112D-3 - SO 01.2 - Veřejná prostranství - Úpravy fasád a vstupů - Nám. Míru – č.p. 116 umístění skříní správc</t>
  </si>
  <si>
    <t>61 - Úpravy povrchů vnitřní</t>
  </si>
  <si>
    <t>96 - Bourání konstrukcí</t>
  </si>
  <si>
    <t>D96 - Přesuny suti a vybouraných hmot</t>
  </si>
  <si>
    <t>713 - Izolace tepelné</t>
  </si>
  <si>
    <t>61</t>
  </si>
  <si>
    <t>Úpravy povrchů vnitřní</t>
  </si>
  <si>
    <t>612409991RT2</t>
  </si>
  <si>
    <t>Začištění omítek kolem oken,dveří apod. s použitím suché maltové směsi</t>
  </si>
  <si>
    <t>2070001638</t>
  </si>
  <si>
    <t>96</t>
  </si>
  <si>
    <t>Bourání konstrukcí</t>
  </si>
  <si>
    <t>971035641R00</t>
  </si>
  <si>
    <t>Vybourání otv. zeď cihel. pl. 4 m2, tl. 30 cm, MC</t>
  </si>
  <si>
    <t>-1713852669</t>
  </si>
  <si>
    <t>D96</t>
  </si>
  <si>
    <t>Přesuny suti a vybouraných hmot</t>
  </si>
  <si>
    <t>979081111R00</t>
  </si>
  <si>
    <t>Odvoz suti a vybour. hmot na skládku do 1 km</t>
  </si>
  <si>
    <t>-1753134872</t>
  </si>
  <si>
    <t>979081121R00</t>
  </si>
  <si>
    <t>Příplatek k odvozu za každý další 1 km</t>
  </si>
  <si>
    <t>-1236550485</t>
  </si>
  <si>
    <t>979999997R00</t>
  </si>
  <si>
    <t>Poplatek za recyklaci směsi suti betonu, cihel, tašek a keram.výrobků, kusovost do 1600 cm2 (170107)</t>
  </si>
  <si>
    <t>-1881824395</t>
  </si>
  <si>
    <t>713</t>
  </si>
  <si>
    <t>Izolace tepelné</t>
  </si>
  <si>
    <t>283754923R</t>
  </si>
  <si>
    <t>Deska izolační XPS tl. 50 mm, vroubkovaná</t>
  </si>
  <si>
    <t>-673537013</t>
  </si>
  <si>
    <t>713131141R00</t>
  </si>
  <si>
    <t>Montáž tepelné izolace stěn, na tmel a hmoždinky, 4 ks/m2, pórobeton</t>
  </si>
  <si>
    <t>91137278</t>
  </si>
  <si>
    <t>998713101R00</t>
  </si>
  <si>
    <t>Přesun hmot pro izolace tepelné, výšky do 6 m</t>
  </si>
  <si>
    <t>1730319246</t>
  </si>
  <si>
    <t>112D-4 - SO 01.2 - Veřejná prostranství - Úpravy fasád a vstupů - Nám. Míru – č.p. 22 snížení terénu</t>
  </si>
  <si>
    <t>602021189R00</t>
  </si>
  <si>
    <t>Stěrka na stěnách mozaiková</t>
  </si>
  <si>
    <t>-137649985</t>
  </si>
  <si>
    <t>2067421085</t>
  </si>
  <si>
    <t>-1659713214</t>
  </si>
  <si>
    <t>1629890629</t>
  </si>
  <si>
    <t>62222-R1</t>
  </si>
  <si>
    <t>Prodloužení sekčních rychloběžných průmyslových vrat, rozměr 2,45 x 0,30 m (šířka x výška) , vzhled, vybavení apod. dle původních, vč. montáže a případné úpravy stávajících vrat</t>
  </si>
  <si>
    <t>31622487</t>
  </si>
  <si>
    <t>976680939</t>
  </si>
  <si>
    <t>657966528</t>
  </si>
  <si>
    <t>421315731</t>
  </si>
  <si>
    <t>112D-5 - SO 01.2 - Veřejná prostranství - Úpravy fasád a vstupů - Nám. Míru – č.p. 21 snížení terénu</t>
  </si>
  <si>
    <t>-449632664</t>
  </si>
  <si>
    <t>1268884884</t>
  </si>
  <si>
    <t>-669031809</t>
  </si>
  <si>
    <t>1411659954</t>
  </si>
  <si>
    <t>-1161409742</t>
  </si>
  <si>
    <t>622222-R2</t>
  </si>
  <si>
    <t>Vstupní dveře dvoukřídlé, dřevěné, rozměr 2,43 x 2,32 m (šířka x výška), vzhled, vybavení, kování, apod. dle původních - dodávka a montáž</t>
  </si>
  <si>
    <t>-147248360</t>
  </si>
  <si>
    <t>622222-R3</t>
  </si>
  <si>
    <t>Demontáž původních vrat, odvoz na skládku, poplatek za skládku</t>
  </si>
  <si>
    <t>-268274973</t>
  </si>
  <si>
    <t>-873511172</t>
  </si>
  <si>
    <t>1561998078</t>
  </si>
  <si>
    <t>1091745883</t>
  </si>
  <si>
    <t>112D-6 - SO 01.2 - Veřejná prostranství - Úpravy fasád a vstupů - Nám. Míru – č.p. 120 (hotel Květnice)</t>
  </si>
  <si>
    <t>3115555-R1</t>
  </si>
  <si>
    <t>Zdivo ŽB - nadbetonování stávajícího betonového prstence pro poklop výtahu, včetně bednění</t>
  </si>
  <si>
    <t>1969524198</t>
  </si>
  <si>
    <t>971222-R</t>
  </si>
  <si>
    <t>Ubourání betonového prstence, srovnání do nivelety zpěvněné plochy, zapravení povrchu</t>
  </si>
  <si>
    <t>1411051189</t>
  </si>
  <si>
    <t>-920082108</t>
  </si>
  <si>
    <t>1042499379</t>
  </si>
  <si>
    <t>0,6*2,20</t>
  </si>
  <si>
    <t>684840889</t>
  </si>
  <si>
    <t>1,320*19</t>
  </si>
  <si>
    <t>1205929679</t>
  </si>
  <si>
    <t>-1375195056</t>
  </si>
  <si>
    <t>-1178660115</t>
  </si>
  <si>
    <t>112D-7 - SO 01.2 - Veřejná prostranství - Úpravy fasád a vstupů - Nám. Míru – č.p. 119 zvýšení terénu</t>
  </si>
  <si>
    <t>-1557243569</t>
  </si>
  <si>
    <t>-853496759</t>
  </si>
  <si>
    <t>112D-8 - SO 01.2 - Veřejná prostranství - Úpravy fasád a vstupů - Nám. Míru – č.p. 118 zvýšení terénu</t>
  </si>
  <si>
    <t>1210114853</t>
  </si>
  <si>
    <t>154949378</t>
  </si>
  <si>
    <t>32 - SO 01.2 - Veřejná prostranství (D.1.2)</t>
  </si>
  <si>
    <t>Úroveň 4:</t>
  </si>
  <si>
    <t>112-1 - SO 01.2.2 - Vegetační úpravy - následná péče - 1. rok</t>
  </si>
  <si>
    <t>D-1 - Založení vegetačních prvků - následná šestiletá péče o vegetační prvky</t>
  </si>
  <si>
    <t xml:space="preserve">    D-1-1 - Přesazení stávajících dřevin - 7 ks</t>
  </si>
  <si>
    <t xml:space="preserve">      D2 - Technologie dokončovací péče (1. rok po výsadbě)</t>
  </si>
  <si>
    <t>D-2 - Výsadba vzrostlých listnatých stromů do strukturálního substrátu - 40 ks</t>
  </si>
  <si>
    <t xml:space="preserve">    D-2-1 - Technologie dokončovací péče (1. rok po výsadbě)</t>
  </si>
  <si>
    <t>D-3 - Výsadba vzrostlých listnatých stromů do trávníku - 5 ks</t>
  </si>
  <si>
    <t xml:space="preserve">    D-3-1 - Technologie dokončovací péče (1. rok po výsadbě)</t>
  </si>
  <si>
    <t>D-4 - Založení parkového trávníku výsevem</t>
  </si>
  <si>
    <t xml:space="preserve">    D-4-1 - Parkový trávník - technologie dokončovací péče - 1. rok</t>
  </si>
  <si>
    <t>D-5 - Založení plochy půdopokrvyných dřevin</t>
  </si>
  <si>
    <t xml:space="preserve">    D-5-1 - Technologie dokončovací péče (1. rok po výsadbě)</t>
  </si>
  <si>
    <t>D-6 - Založení trvalkového záhonu</t>
  </si>
  <si>
    <t xml:space="preserve">    D-6-1 - Technologie dokončovací péče (1. rok po výsadbě)</t>
  </si>
  <si>
    <t>D-1</t>
  </si>
  <si>
    <t>Založení vegetačních prvků - následná šestiletá péče o vegetační prvky</t>
  </si>
  <si>
    <t>D-1-1</t>
  </si>
  <si>
    <t>Přesazení stávajících dřevin - 7 ks</t>
  </si>
  <si>
    <t>D2</t>
  </si>
  <si>
    <t>Technologie dokončovací péče (1. rok po výsadbě)</t>
  </si>
  <si>
    <t>184806111</t>
  </si>
  <si>
    <t>Řez stromů netrnitých průklestem D koruny do 2 m</t>
  </si>
  <si>
    <t>CS ÚRS 2023 02</t>
  </si>
  <si>
    <t>-1925485307</t>
  </si>
  <si>
    <t>Řez stromů, keřů nebo růží průklestem stromů netrnitých, o průměru koruny do 2 m</t>
  </si>
  <si>
    <t>Online PSC</t>
  </si>
  <si>
    <t>https://podminky.urs.cz/item/CS_URS_2023_02/184806111</t>
  </si>
  <si>
    <t xml:space="preserve">"1x ročně"       </t>
  </si>
  <si>
    <t>4,0</t>
  </si>
  <si>
    <t>184806112</t>
  </si>
  <si>
    <t>Řez stromů netrnitých průklestem D koruny přes 2 do 4 m</t>
  </si>
  <si>
    <t>357022066</t>
  </si>
  <si>
    <t>Řez stromů, keřů nebo růží průklestem stromů netrnitých, o průměru koruny přes 2 do 4 m</t>
  </si>
  <si>
    <t>https://podminky.urs.cz/item/CS_URS_2023_02/184806112</t>
  </si>
  <si>
    <t>"1x ročně"</t>
  </si>
  <si>
    <t>3,0</t>
  </si>
  <si>
    <t>184911111</t>
  </si>
  <si>
    <t>Znovuuvázání dřeviny ke kůlům</t>
  </si>
  <si>
    <t>1186292668</t>
  </si>
  <si>
    <t>Znovuuvázání dřeviny jedním úvazkem ke stávajícímu kůlu</t>
  </si>
  <si>
    <t>https://podminky.urs.cz/item/CS_URS_2023_02/184911111</t>
  </si>
  <si>
    <t xml:space="preserve">"10% jedinců"      1,0</t>
  </si>
  <si>
    <t>185804213</t>
  </si>
  <si>
    <t>Vypletí záhonu dřevin soliterních s naložením a odvozem odpadu do 20 km v rovině a svahu do 1:5</t>
  </si>
  <si>
    <t>148920275</t>
  </si>
  <si>
    <t>Vypletí v rovině nebo na svahu do 1:5 dřevin solitérních</t>
  </si>
  <si>
    <t>https://podminky.urs.cz/item/CS_URS_2023_02/185804213</t>
  </si>
  <si>
    <t>2x ročně, 0,5 m2/ks</t>
  </si>
  <si>
    <t>D-2</t>
  </si>
  <si>
    <t>Výsadba vzrostlých listnatých stromů do strukturálního substrátu - 40 ks</t>
  </si>
  <si>
    <t>D-2-1</t>
  </si>
  <si>
    <t>184852322</t>
  </si>
  <si>
    <t>Řez stromu výchovný alejových stromů v přes 4 do 6 m</t>
  </si>
  <si>
    <t>115298490</t>
  </si>
  <si>
    <t>Řez stromů prováděný lezeckou technikou výchovný (S-RV) alejové stromy, výšky přes 4 do 6 m</t>
  </si>
  <si>
    <t>https://podminky.urs.cz/item/CS_URS_2023_02/184852322</t>
  </si>
  <si>
    <t>D-3</t>
  </si>
  <si>
    <t>Výsadba vzrostlých listnatých stromů do trávníku - 5 ks</t>
  </si>
  <si>
    <t>D-3-1</t>
  </si>
  <si>
    <t>-1609593137</t>
  </si>
  <si>
    <t>1415992925</t>
  </si>
  <si>
    <t>"10% jedinců"</t>
  </si>
  <si>
    <t>0,50</t>
  </si>
  <si>
    <t>51163027</t>
  </si>
  <si>
    <t>5,0</t>
  </si>
  <si>
    <t>D-4</t>
  </si>
  <si>
    <t>Založení parkového trávníku výsevem</t>
  </si>
  <si>
    <t>D-4-1</t>
  </si>
  <si>
    <t>Parkový trávník - technologie dokončovací péče - 1. rok</t>
  </si>
  <si>
    <t>111151121</t>
  </si>
  <si>
    <t>Pokosení trávníku parkového pl do 1000 m2 s odvozem do 20 km v rovině a svahu do 1:5</t>
  </si>
  <si>
    <t>743385208</t>
  </si>
  <si>
    <t>Pokosení trávníku při souvislé ploše do 1000 m2 parkového v rovině nebo svahu do 1:5</t>
  </si>
  <si>
    <t>https://podminky.urs.cz/item/CS_URS_2023_02/111151121</t>
  </si>
  <si>
    <t>opakovat 6x do zapojení</t>
  </si>
  <si>
    <t>1248</t>
  </si>
  <si>
    <t>185802113</t>
  </si>
  <si>
    <t>Hnojení půdy umělým hnojivem na široko v rovině a svahu do 1:5</t>
  </si>
  <si>
    <t>-460130068</t>
  </si>
  <si>
    <t>Hnojení půdy nebo trávníku v rovině nebo na svahu do 1:5 umělým hnojivem na široko</t>
  </si>
  <si>
    <t>https://podminky.urs.cz/item/CS_URS_2023_02/185802113</t>
  </si>
  <si>
    <t>M.2</t>
  </si>
  <si>
    <t>Trávníkové hnojivo s inhibitorem nitrifikace DMPP a mikroelementy B,Fe a Zn 12-8-16 +3+ME , 12% N celkový obsah dusíku</t>
  </si>
  <si>
    <t>kg</t>
  </si>
  <si>
    <t>-120615400</t>
  </si>
  <si>
    <t>D-5</t>
  </si>
  <si>
    <t>Založení plochy půdopokrvyných dřevin</t>
  </si>
  <si>
    <t>D-5-1</t>
  </si>
  <si>
    <t>185804214</t>
  </si>
  <si>
    <t>Vypletí záhonu dřevin ve skupinách s naložením a odvozem odpadu do 20 km v rovině a svahu do 1:5</t>
  </si>
  <si>
    <t>1024128169</t>
  </si>
  <si>
    <t>Vypletí v rovině nebo na svahu do 1:5 dřevin ve skupinách</t>
  </si>
  <si>
    <t>https://podminky.urs.cz/item/CS_URS_2023_02/185804214</t>
  </si>
  <si>
    <t xml:space="preserve">4 x ročně </t>
  </si>
  <si>
    <t>364</t>
  </si>
  <si>
    <t>D-6</t>
  </si>
  <si>
    <t>Založení trvalkového záhonu</t>
  </si>
  <si>
    <t>D-6-1</t>
  </si>
  <si>
    <t>185804211</t>
  </si>
  <si>
    <t>Vypletí záhonu květin s naložením a odvozem odpadu do 20 km v rovině a svahu do 1:5</t>
  </si>
  <si>
    <t>490037221</t>
  </si>
  <si>
    <t>Vypletí v rovině nebo na svahu do 1:5 záhonu květin</t>
  </si>
  <si>
    <t>https://podminky.urs.cz/item/CS_URS_2023_02/185804211</t>
  </si>
  <si>
    <t>6x za první sezónu</t>
  </si>
  <si>
    <t>600</t>
  </si>
  <si>
    <t>185804251</t>
  </si>
  <si>
    <t>Odstranění odkvetlých a odumřelých částí letniček, cibulovin s odklizením odpadu do 20 km</t>
  </si>
  <si>
    <t>-1538362359</t>
  </si>
  <si>
    <t>Odstranění odkvetlých a odumřelých částí rostlin ze záhonů letniček, cibulovin nebo hlíznatých</t>
  </si>
  <si>
    <t>https://podminky.urs.cz/item/CS_URS_2023_02/185804251</t>
  </si>
  <si>
    <t>100,0</t>
  </si>
  <si>
    <t>112-2 - SO 01.2.2 - Vegetační úpravy - následná péče - 2. rok</t>
  </si>
  <si>
    <t xml:space="preserve">      D3 - Technologie rozvojové péče: 2. rok po výsadbě</t>
  </si>
  <si>
    <t xml:space="preserve">    D-2-2 - Technologie rozvojové péče: 2. rok po výsadbě</t>
  </si>
  <si>
    <t xml:space="preserve">    D-3-2 - Technologie rozvojové péče: 2. rok po výsadbě</t>
  </si>
  <si>
    <t xml:space="preserve">    D-4-2 - Parkový trávník 1. IT - technologie udržovací péče 2. rok</t>
  </si>
  <si>
    <t xml:space="preserve">    D-5-2 - Technologie rozvojové péče: 2. rok po výsadbě</t>
  </si>
  <si>
    <t xml:space="preserve">    D-6-2 - Technologie rozvojové péče: 2. rok po výsadbě</t>
  </si>
  <si>
    <t>D3</t>
  </si>
  <si>
    <t>Technologie rozvojové péče: 2. rok po výsadbě</t>
  </si>
  <si>
    <t>184801121</t>
  </si>
  <si>
    <t>Ošetřování vysazených dřevin soliterních v rovině a svahu do 1:5</t>
  </si>
  <si>
    <t>-1625021842</t>
  </si>
  <si>
    <t>Ošetření vysazených dřevin solitérních v rovině nebo na svahu do 1:5</t>
  </si>
  <si>
    <t>https://podminky.urs.cz/item/CS_URS_2023_02/184801121</t>
  </si>
  <si>
    <t>7,0</t>
  </si>
  <si>
    <t>-1959301135</t>
  </si>
  <si>
    <t>-419008773</t>
  </si>
  <si>
    <t>1933664168</t>
  </si>
  <si>
    <t>185802114</t>
  </si>
  <si>
    <t>Hnojení půdy umělým hnojivem k jednotlivým rostlinám v rovině a svahu do 1:5</t>
  </si>
  <si>
    <t>689539681</t>
  </si>
  <si>
    <t>Hnojení půdy nebo trávníku v rovině nebo na svahu do 1:5 umělým hnojivem s rozdělením k jednotlivým rostlinám</t>
  </si>
  <si>
    <t>https://podminky.urs.cz/item/CS_URS_2023_02/185802114</t>
  </si>
  <si>
    <t>100 g/ks = 0,0007</t>
  </si>
  <si>
    <t xml:space="preserve">"zaokrouhleno"      0,001</t>
  </si>
  <si>
    <t>práškové minerální hnojivo, pomalu rozpustné</t>
  </si>
  <si>
    <t>1105178837</t>
  </si>
  <si>
    <t>514452540</t>
  </si>
  <si>
    <t>184911421</t>
  </si>
  <si>
    <t>Mulčování rostlin kůrou tl do 0,1 m v rovině a svahu do 1:5</t>
  </si>
  <si>
    <t>670604595</t>
  </si>
  <si>
    <t>Mulčování vysazených rostlin mulčovací kůrou, tl. do 100 mm v rovině nebo na svahu do 1:5</t>
  </si>
  <si>
    <t>https://podminky.urs.cz/item/CS_URS_2023_02/184911421</t>
  </si>
  <si>
    <t>M.1</t>
  </si>
  <si>
    <t>Mulčovací materiál - drcená kůra, tl. vrstvy 10 cm</t>
  </si>
  <si>
    <t>1925573198</t>
  </si>
  <si>
    <t>D-2-2</t>
  </si>
  <si>
    <t>-908070275</t>
  </si>
  <si>
    <t>D-3-2</t>
  </si>
  <si>
    <t>569940108</t>
  </si>
  <si>
    <t>1830177701</t>
  </si>
  <si>
    <t>-1233881370</t>
  </si>
  <si>
    <t>-1953508370</t>
  </si>
  <si>
    <t>1844656505</t>
  </si>
  <si>
    <t>-1443848927</t>
  </si>
  <si>
    <t>17</t>
  </si>
  <si>
    <t>-1942195834</t>
  </si>
  <si>
    <t>D-4-2</t>
  </si>
  <si>
    <t>Parkový trávník 1. IT - technologie udržovací péče 2. rok</t>
  </si>
  <si>
    <t>18</t>
  </si>
  <si>
    <t>1699316860</t>
  </si>
  <si>
    <t>8x ročně</t>
  </si>
  <si>
    <t>208,0*8</t>
  </si>
  <si>
    <t>19</t>
  </si>
  <si>
    <t>653040058</t>
  </si>
  <si>
    <t>"1x ročně, 20 g/m2"</t>
  </si>
  <si>
    <t>208,0*20,0*0,001*0,001</t>
  </si>
  <si>
    <t>20</t>
  </si>
  <si>
    <t>M.2.1</t>
  </si>
  <si>
    <t>-492368341</t>
  </si>
  <si>
    <t>208,0*20,0*0,001</t>
  </si>
  <si>
    <t>183451431</t>
  </si>
  <si>
    <t>Prořezání trávníku s přísevem pl do 1000 m2 v rovině nebo na svahu do 1:5</t>
  </si>
  <si>
    <t>-1758055099</t>
  </si>
  <si>
    <t>Prořezání trávníku hloubky do 5 mm, s přísevem travního osiva, při souvislé ploše do 1000 m2 v rovině nebo na svahu do 1:5</t>
  </si>
  <si>
    <t>https://podminky.urs.cz/item/CS_URS_2023_02/183451431</t>
  </si>
  <si>
    <t>208,0</t>
  </si>
  <si>
    <t>22</t>
  </si>
  <si>
    <t>M.3</t>
  </si>
  <si>
    <t>Osivo - parkový trávník, 30 g/m2</t>
  </si>
  <si>
    <t>1054864358</t>
  </si>
  <si>
    <t>208,0*30,0*0,001</t>
  </si>
  <si>
    <t>23</t>
  </si>
  <si>
    <t>185851212</t>
  </si>
  <si>
    <t>Shrabání listí bez pokryvných rostlin vrstvy přes 50 do 100 mm pl do 10000 m2 v rovině a svahu do 1:5</t>
  </si>
  <si>
    <t>-1978744120</t>
  </si>
  <si>
    <t>Shrabání listí ručně nebo strojně souvislé plochy přes 1000 do 10000 m2 bez pokryvných rostlin v rovině nebo na svahu do 1:5, ve vrstvě přes 50 do 100 mm</t>
  </si>
  <si>
    <t>https://podminky.urs.cz/item/CS_URS_2023_02/185851212</t>
  </si>
  <si>
    <t>"1 x ročně"</t>
  </si>
  <si>
    <t>D-5-2</t>
  </si>
  <si>
    <t>24</t>
  </si>
  <si>
    <t>2057463168</t>
  </si>
  <si>
    <t xml:space="preserve">2 x ročně </t>
  </si>
  <si>
    <t>91,0*2</t>
  </si>
  <si>
    <t>25</t>
  </si>
  <si>
    <t>-1196421199</t>
  </si>
  <si>
    <t>26</t>
  </si>
  <si>
    <t>185802123</t>
  </si>
  <si>
    <t>Hnojení půdy umělým hnojivem na široko ve svahu přes 1:5 do 1:2</t>
  </si>
  <si>
    <t>-771251766</t>
  </si>
  <si>
    <t>Hnojení půdy nebo trávníku na svahu přes 1:5 do 1:2 umělým hnojivem na široko</t>
  </si>
  <si>
    <t>https://podminky.urs.cz/item/CS_URS_2023_02/185802123</t>
  </si>
  <si>
    <t>1x v druhém roce po výsadbě, 50 g/m2</t>
  </si>
  <si>
    <t>0,0046</t>
  </si>
  <si>
    <t>27</t>
  </si>
  <si>
    <t>256078936</t>
  </si>
  <si>
    <t>D-6-2</t>
  </si>
  <si>
    <t>28</t>
  </si>
  <si>
    <t>137687172</t>
  </si>
  <si>
    <t>100,0*4</t>
  </si>
  <si>
    <t>111151131R</t>
  </si>
  <si>
    <t>Pokosení záhonu trvalek pl do 1000 m2 s odvozem do 20 km v rovině a svahu do 1:5</t>
  </si>
  <si>
    <t>258176826</t>
  </si>
  <si>
    <t>předjarní pokosení křovinořezem</t>
  </si>
  <si>
    <t>30</t>
  </si>
  <si>
    <t>-328242214</t>
  </si>
  <si>
    <t>2x ročně</t>
  </si>
  <si>
    <t>100,0*2</t>
  </si>
  <si>
    <t>31</t>
  </si>
  <si>
    <t>183211422</t>
  </si>
  <si>
    <t>Dosadba květin hrnkovaných D květináče přes 80 do 120 mm</t>
  </si>
  <si>
    <t>-1085377672</t>
  </si>
  <si>
    <t>Dosadba květin se zalitím hrnkovaných, o průměru květináče přes 80 do 120 mm</t>
  </si>
  <si>
    <t>https://podminky.urs.cz/item/CS_URS_2023_02/183211422</t>
  </si>
  <si>
    <t>5% rostlin každoročně</t>
  </si>
  <si>
    <t>50,0</t>
  </si>
  <si>
    <t>M.6</t>
  </si>
  <si>
    <t>Trvalka</t>
  </si>
  <si>
    <t>ks</t>
  </si>
  <si>
    <t>-949496404</t>
  </si>
  <si>
    <t>112-3 - SO 01.2.2 - Vegetační úpravy - následná péče - 3. rok</t>
  </si>
  <si>
    <t xml:space="preserve">      D3 - Technologie rozvojové péče: 3. rok po výsadbě</t>
  </si>
  <si>
    <t xml:space="preserve">    D-3-2 - Technologie rozvojové péče: 3. rok po výsadbě</t>
  </si>
  <si>
    <t xml:space="preserve">    D-4-2 - Parkový trávník 1. IT - technologie udržovací péče 3. rok</t>
  </si>
  <si>
    <t xml:space="preserve">    D-5-2 - Technologie rozvojové péče: 3. rok po výsadbě</t>
  </si>
  <si>
    <t xml:space="preserve">    D-6-2 - Technologie rozvojové péče: 3. rok po výsadbě</t>
  </si>
  <si>
    <t>Technologie rozvojové péče: 3. rok po výsadbě</t>
  </si>
  <si>
    <t>Parkový trávník 1. IT - technologie udržovací péče 3. rok</t>
  </si>
  <si>
    <t>112-4 - SO 01.2.2 - Vegetační úpravy - následná péče - 4. rok</t>
  </si>
  <si>
    <t xml:space="preserve">      D4 - Technologie rozvojové péče: 4. rok po výsadbě</t>
  </si>
  <si>
    <t xml:space="preserve">    D-2-3 - Technologie rozvojové péče: 4. rok po výsadbě</t>
  </si>
  <si>
    <t xml:space="preserve">    D-3-3 - Technologie rozvojové péče: 4. rok po výsadbě</t>
  </si>
  <si>
    <t xml:space="preserve">    D-4-2 - Parkový trávník 1. IT - technologie udržovací péče 4. rok</t>
  </si>
  <si>
    <t xml:space="preserve">    D-5-3 - Technologie rozvojové péče: 4. rok po výsadbě</t>
  </si>
  <si>
    <t xml:space="preserve">    D-6-3 - Technologie rozvojové péče: 4. rok po výsadbě</t>
  </si>
  <si>
    <t>D4</t>
  </si>
  <si>
    <t>Technologie rozvojové péče: 4. rok po výsadbě</t>
  </si>
  <si>
    <t>-72636085</t>
  </si>
  <si>
    <t>-1200681270</t>
  </si>
  <si>
    <t>165132265</t>
  </si>
  <si>
    <t>-1839528480</t>
  </si>
  <si>
    <t>-462161452</t>
  </si>
  <si>
    <t>1191494506</t>
  </si>
  <si>
    <t>D-2-3</t>
  </si>
  <si>
    <t>963652765</t>
  </si>
  <si>
    <t>D-3-3</t>
  </si>
  <si>
    <t>571162713</t>
  </si>
  <si>
    <t>1484956538</t>
  </si>
  <si>
    <t>184215173</t>
  </si>
  <si>
    <t>Odstranění ukotvení kmene dřevin třemi kůly D do 0,1 m dl přes 2 do 3 m</t>
  </si>
  <si>
    <t>-1209654635</t>
  </si>
  <si>
    <t>Odstranění ukotvení dřeviny kůly třemi kůly, délky přes 2 do 3 m</t>
  </si>
  <si>
    <t>https://podminky.urs.cz/item/CS_URS_2023_02/184215173</t>
  </si>
  <si>
    <t>-2025825849</t>
  </si>
  <si>
    <t>-1821710236</t>
  </si>
  <si>
    <t>Parkový trávník 1. IT - technologie udržovací péče 4. rok</t>
  </si>
  <si>
    <t>208,0*20*0,001*0,001</t>
  </si>
  <si>
    <t>208,0*20*0,001</t>
  </si>
  <si>
    <t>208,0*30*0,001</t>
  </si>
  <si>
    <t>183451515</t>
  </si>
  <si>
    <t>Zapískování travnatých ploch vrstvou tl do 20 mm v rovině nebo na svahu do 1:5 pl přes 1000 m2</t>
  </si>
  <si>
    <t>2119690186</t>
  </si>
  <si>
    <t>Zapískování travnatých ploch vrstvou písku, tl. do 20 mm souvislé plochy přes 1000 m2 v rovině nebo na svahu do 1:5</t>
  </si>
  <si>
    <t>https://podminky.urs.cz/item/CS_URS_2023_02/183451515</t>
  </si>
  <si>
    <t>1x 5 let</t>
  </si>
  <si>
    <t>208</t>
  </si>
  <si>
    <t>M.4</t>
  </si>
  <si>
    <t>Písek ostrohranný, křemičitý</t>
  </si>
  <si>
    <t>-386695247</t>
  </si>
  <si>
    <t>D-5-3</t>
  </si>
  <si>
    <t>-1748602056</t>
  </si>
  <si>
    <t>1x ročně</t>
  </si>
  <si>
    <t>91,0</t>
  </si>
  <si>
    <t>1207126930</t>
  </si>
  <si>
    <t>-1417626640</t>
  </si>
  <si>
    <t>"50 g/m2"</t>
  </si>
  <si>
    <t>91,0*50*0,001*0,001</t>
  </si>
  <si>
    <t>1402806532</t>
  </si>
  <si>
    <t>91,0*50*0,001</t>
  </si>
  <si>
    <t>D-6-3</t>
  </si>
  <si>
    <t>-1527294521</t>
  </si>
  <si>
    <t>-1639895051</t>
  </si>
  <si>
    <t>-550689098</t>
  </si>
  <si>
    <t>184911151</t>
  </si>
  <si>
    <t>Mulčování záhonů kačírkem tl vrstvy přes 0,02 do 0,05 m v rovině a svahu do 1:5</t>
  </si>
  <si>
    <t>-826985921</t>
  </si>
  <si>
    <t>Mulčování záhonů kačírkem nebo drceným kamenivem tloušťky mulče přes 20 do 50 mm v rovině nebo na svahu do 1:5</t>
  </si>
  <si>
    <t>https://podminky.urs.cz/item/CS_URS_2023_02/184911151</t>
  </si>
  <si>
    <t>1 x 5let domulčovat vrstvou 5 cm</t>
  </si>
  <si>
    <t>100</t>
  </si>
  <si>
    <t>M.5</t>
  </si>
  <si>
    <t xml:space="preserve">Kamenivo drcené fr. 8/16  - mulč, včetně dopravy</t>
  </si>
  <si>
    <t>1974694038</t>
  </si>
  <si>
    <t>-151391999</t>
  </si>
  <si>
    <t>1196410355</t>
  </si>
  <si>
    <t>183211313R</t>
  </si>
  <si>
    <t>Výsadba cibulí nebo hlíz vč. Hloubení jamky</t>
  </si>
  <si>
    <t>-43835535</t>
  </si>
  <si>
    <t>33</t>
  </si>
  <si>
    <t>M.7</t>
  </si>
  <si>
    <t>Cibule</t>
  </si>
  <si>
    <t>-531480948</t>
  </si>
  <si>
    <t>112-5 - SO 01.2.2 - Vegetační úpravy - následná péče - 5. rok</t>
  </si>
  <si>
    <t xml:space="preserve">      D4 - Technologie rozvojové péče: 5. rok po výsadbě</t>
  </si>
  <si>
    <t xml:space="preserve">    D-3-3 - Technologie rozvojové péče: 5. rok po výsadbě</t>
  </si>
  <si>
    <t xml:space="preserve">    D-4-2 - Parkový trávník 1. IT - technologie udržovací péče 5. rok</t>
  </si>
  <si>
    <t xml:space="preserve">    D-5-3 - Technologie rozvojové péče: 5. rok po výsadbě</t>
  </si>
  <si>
    <t xml:space="preserve">    D-6-3 - Technologie rozvojové péče: 5. rok po výsadbě</t>
  </si>
  <si>
    <t>Technologie rozvojové péče: 5. rok po výsadbě</t>
  </si>
  <si>
    <t>Parkový trávník 1. IT - technologie udržovací péče 5. rok</t>
  </si>
  <si>
    <t>112-6 - SO 01.2.2 - Vegetační úpravy - následná péče - 6. rok</t>
  </si>
  <si>
    <t xml:space="preserve">      D4 - Technologie rozvojové péče: 6. rok po výsadbě</t>
  </si>
  <si>
    <t xml:space="preserve">    D-3-3 - Technologie rozvojové péče: 6. rok po výsadbě</t>
  </si>
  <si>
    <t xml:space="preserve">    D-4-2 - Parkový trávník 1. IT - technologie udržovací péče 6. rok</t>
  </si>
  <si>
    <t xml:space="preserve">    D-5-3 - Technologie rozvojové péče: 6. rok po výsadbě</t>
  </si>
  <si>
    <t xml:space="preserve">    D-6-3 - Technologie rozvojové péče: 6. rok po výsadbě</t>
  </si>
  <si>
    <t>Technologie rozvojové péče: 6. rok po výsadbě</t>
  </si>
  <si>
    <t>Parkový trávník 1. IT - technologie udržovací péče 6. rok</t>
  </si>
  <si>
    <t>-106309093</t>
  </si>
  <si>
    <t>1574028657</t>
  </si>
  <si>
    <t>11333 - Odvoz mobiliáře</t>
  </si>
  <si>
    <t>D1 - Odstranění stávajícího mobiliáře</t>
  </si>
  <si>
    <t>D1</t>
  </si>
  <si>
    <t>Odstranění stávajícího mobiliáře</t>
  </si>
  <si>
    <t>997013501</t>
  </si>
  <si>
    <t>Odvoz suti a vybouraných hmot na skládku nebo meziskládku do 1 km se složením</t>
  </si>
  <si>
    <t>-1952720442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</si>
  <si>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</si>
  <si>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</si>
  <si>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</si>
  <si>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299246279</t>
  </si>
  <si>
    <t>Odvoz suti a vybouraných hmot na skládku nebo meziskládku se složením, na vzdálenost Příplatek k ceně za každý další i započatý 1 km přes 1 km</t>
  </si>
  <si>
    <t>odvoz vysloužilého mobiliáře na skládku TKO 40 km</t>
  </si>
  <si>
    <t>4,50*(40-1)</t>
  </si>
  <si>
    <t>11444 - Mobilní výstavní stojany</t>
  </si>
  <si>
    <t>D2 - Mobiliář</t>
  </si>
  <si>
    <t xml:space="preserve">    D10 - Mobilní výstavní stojany</t>
  </si>
  <si>
    <t>Mobiliář</t>
  </si>
  <si>
    <t>D10</t>
  </si>
  <si>
    <t>74911-R1.2</t>
  </si>
  <si>
    <t>DODÁVKA - Výstavní panel - ocelový rám - ocelová trubka D 40 mm x 2 mm, pozinkovaná a ošetřená práškovým vypalovacím lakem RAL 7016, v. 2400 mm x š. 1550 mm, plocha ocelové mřížky výstavního panelu 1300 x 1100 mm</t>
  </si>
  <si>
    <t>-210854957</t>
  </si>
  <si>
    <t>74911-R2.1</t>
  </si>
  <si>
    <t>DODÁVKA - Ocelová trubka pozinkovaná d. 400 mm, vnitřní pr. 40 mm, víčko</t>
  </si>
  <si>
    <t>-1826998096</t>
  </si>
  <si>
    <t>321 - SO 01.2.2 - Vegetační úpravy - odstranění stávající vegetace</t>
  </si>
  <si>
    <t>D1 - Odstranění stávajících vegetačních prvků, ochrana stávajících dřevin</t>
  </si>
  <si>
    <t>Odstranění stávajících vegetačních prvků, ochrana stávajících dřevin</t>
  </si>
  <si>
    <t>111212215</t>
  </si>
  <si>
    <t>Odstranění nevhodných dřevin přes 100 do 500 m2 v do 1 m s odstraněním pařezů v rovině nebo svahu do 1:5</t>
  </si>
  <si>
    <t>665323975</t>
  </si>
  <si>
    <t>Odstranění nevhodných dřevin průměru kmene do 100 mm výšky do 1 m s odstraněním pařezu přes 100 do 500 m2 v rovině nebo na svahu do 1:5</t>
  </si>
  <si>
    <t>https://podminky.urs.cz/item/CS_URS_2023_02/111212215</t>
  </si>
  <si>
    <t>112151011</t>
  </si>
  <si>
    <t>Volné kácení stromů s rozřezáním a odvětvením D kmene přes 100 do 200 mm</t>
  </si>
  <si>
    <t>-479933924</t>
  </si>
  <si>
    <t>Pokácení stromu volné v celku s odřezáním kmene a s odvětvením průměru kmene přes 100 do 200 mm</t>
  </si>
  <si>
    <t>https://podminky.urs.cz/item/CS_URS_2023_02/112151011</t>
  </si>
  <si>
    <t>112151311</t>
  </si>
  <si>
    <t>Kácení stromu bez postupného spouštění koruny a kmene D přes 0,1 do 0,2 m</t>
  </si>
  <si>
    <t>1656575323</t>
  </si>
  <si>
    <t>Pokácení stromu postupné bez spouštění částí kmene a koruny o průměru na řezné ploše pařezu přes 100 do 200 mm</t>
  </si>
  <si>
    <t>https://podminky.urs.cz/item/CS_URS_2023_02/112151311</t>
  </si>
  <si>
    <t>112151312</t>
  </si>
  <si>
    <t>Kácení stromu bez postupného spouštění koruny a kmene D přes 0,2 do 0,3 m</t>
  </si>
  <si>
    <t>-1363441096</t>
  </si>
  <si>
    <t>Pokácení stromu postupné bez spouštění částí kmene a koruny o průměru na řezné ploše pařezu přes 200 do 300 mm</t>
  </si>
  <si>
    <t>https://podminky.urs.cz/item/CS_URS_2023_02/112151312</t>
  </si>
  <si>
    <t>112151352</t>
  </si>
  <si>
    <t>Kácení stromu s postupným spouštěním koruny a kmene D přes 0,2 do 0,3 m</t>
  </si>
  <si>
    <t>-377421438</t>
  </si>
  <si>
    <t>Pokácení stromu postupné se spouštěním částí kmene a koruny o průměru na řezné ploše pařezu přes 200 do 300 mm</t>
  </si>
  <si>
    <t>https://podminky.urs.cz/item/CS_URS_2023_02/112151352</t>
  </si>
  <si>
    <t>112151354</t>
  </si>
  <si>
    <t>Kácení stromu s postupným spouštěním koruny a kmene D přes 0,4 do 0,5 m</t>
  </si>
  <si>
    <t>-1155239496</t>
  </si>
  <si>
    <t>Pokácení stromu postupné se spouštěním částí kmene a koruny o průměru na řezné ploše pařezu přes 400 do 500 mm</t>
  </si>
  <si>
    <t>https://podminky.urs.cz/item/CS_URS_2023_02/112151354</t>
  </si>
  <si>
    <t>112155311</t>
  </si>
  <si>
    <t>Štěpkování keřového porostu středně hustého s naložením</t>
  </si>
  <si>
    <t>959791562</t>
  </si>
  <si>
    <t>Štěpkování s naložením na dopravní prostředek a odvozem do 20 km keřového porostu středně hustého</t>
  </si>
  <si>
    <t>https://podminky.urs.cz/item/CS_URS_2023_02/112155311</t>
  </si>
  <si>
    <t>112201111</t>
  </si>
  <si>
    <t>Odstranění pařezů D do 0,2 m v rovině a svahu do 1:5 s odklizením do 20 m a zasypáním jámy</t>
  </si>
  <si>
    <t>1599018622</t>
  </si>
  <si>
    <t>Odstranění pařezu v rovině nebo na svahu do 1:5 o průměru pařezu na řezné ploše do 200 mm</t>
  </si>
  <si>
    <t>https://podminky.urs.cz/item/CS_URS_2023_02/112201111</t>
  </si>
  <si>
    <t>112201112</t>
  </si>
  <si>
    <t>Odstranění pařezů D přes 0,2 do 0,3 m v rovině a svahu do 1:5 s odklizením do 20 m a zasypáním jámy</t>
  </si>
  <si>
    <t>155745285</t>
  </si>
  <si>
    <t>Odstranění pařezu v rovině nebo na svahu do 1:5 o průměru pařezu na řezné ploše přes 200 do 300 mm</t>
  </si>
  <si>
    <t>https://podminky.urs.cz/item/CS_URS_2023_02/112201112</t>
  </si>
  <si>
    <t>112201114</t>
  </si>
  <si>
    <t>Odstranění pařezů D přes 0,4 do 0,5 m v rovině a svahu do 1:5 s odklizením do 20 m a zasypáním jámy</t>
  </si>
  <si>
    <t>440060744</t>
  </si>
  <si>
    <t>Odstranění pařezu v rovině nebo na svahu do 1:5 o průměru pařezu na řezné ploše přes 400 do 500 mm</t>
  </si>
  <si>
    <t>https://podminky.urs.cz/item/CS_URS_2023_02/112201114</t>
  </si>
  <si>
    <t>162-R-001</t>
  </si>
  <si>
    <t>Rozřezání, naložení, odvoz a složení na místo určené investorem</t>
  </si>
  <si>
    <t>Kč</t>
  </si>
  <si>
    <t>-1883835559</t>
  </si>
  <si>
    <t>181311103</t>
  </si>
  <si>
    <t>Rozprostření ornice tl vrstvy do 200 mm v rovině nebo ve svahu do 1:5 ručně</t>
  </si>
  <si>
    <t>1515312661</t>
  </si>
  <si>
    <t>Rozprostření a urovnání ornice v rovině nebo ve svahu sklonu do 1:5 ručně při souvislé ploše, tl. vrstvy do 200 mm</t>
  </si>
  <si>
    <t>https://podminky.urs.cz/item/CS_URS_2023_02/181311103</t>
  </si>
  <si>
    <t>183902122</t>
  </si>
  <si>
    <t>Odstranění zeminy, substrátu a vsakovací vrstvy z nádob v do 700 mm pl přes 0,30 do 0,60 m2</t>
  </si>
  <si>
    <t>1050404621</t>
  </si>
  <si>
    <t>Odstranění zeminy nebo substrátu a vsakovací vrstvy z nádoby nádoba výšky do 700 mm a plochy přes 0,30 do 0,60 m2</t>
  </si>
  <si>
    <t>https://podminky.urs.cz/item/CS_URS_2023_02/183902122</t>
  </si>
  <si>
    <t>184818241</t>
  </si>
  <si>
    <t>Ochrana kmene průměru do 300 mm bedněním výšky přes 2 do 3 m</t>
  </si>
  <si>
    <t>10641382</t>
  </si>
  <si>
    <t>Ochrana kmene bedněním před poškozením stavebním provozem zřízení včetně odstranění výšky bednění přes 2 do 3 m průměru kmene do 300 mm</t>
  </si>
  <si>
    <t>https://podminky.urs.cz/item/CS_URS_2023_02/184818241</t>
  </si>
  <si>
    <t>R-0002-2</t>
  </si>
  <si>
    <t>Pěstební substrát o tl. 10 cm (ornice, písek, kompost)</t>
  </si>
  <si>
    <t>-6503617</t>
  </si>
  <si>
    <t>185804312</t>
  </si>
  <si>
    <t>Zalití rostlin vodou plocha přes 20 m2</t>
  </si>
  <si>
    <t>536578116</t>
  </si>
  <si>
    <t>Zalití rostlin vodou plochy záhonů jednotlivě přes 20 m2</t>
  </si>
  <si>
    <t>https://podminky.urs.cz/item/CS_URS_2023_02/185804312</t>
  </si>
  <si>
    <t>185805212</t>
  </si>
  <si>
    <t>Zrušení květinových výsadeb na záhonech trvalek</t>
  </si>
  <si>
    <t>-906638791</t>
  </si>
  <si>
    <t>Odstranění květinových výsadeb v terénu z trvalek</t>
  </si>
  <si>
    <t>https://podminky.urs.cz/item/CS_URS_2023_02/185805212</t>
  </si>
  <si>
    <t>185851121</t>
  </si>
  <si>
    <t>Dovoz vody pro zálivku rostlin za vzdálenost do 1000 m</t>
  </si>
  <si>
    <t>640306811</t>
  </si>
  <si>
    <t>Dovoz vody pro zálivku rostlin na vzdálenost do 1000 m</t>
  </si>
  <si>
    <t>https://podminky.urs.cz/item/CS_URS_2023_02/185851121</t>
  </si>
  <si>
    <t>998231311</t>
  </si>
  <si>
    <t>Přesun hmot pro sadovnické a krajinářské úpravy vodorovně do 5000 m</t>
  </si>
  <si>
    <t>-137288327</t>
  </si>
  <si>
    <t>Přesun hmot pro sadovnické a krajinářské úpravy - strojně dopravní vzdálenost do 5000 m</t>
  </si>
  <si>
    <t>https://podminky.urs.cz/item/CS_URS_2023_02/998231311</t>
  </si>
  <si>
    <t>R-0002-1</t>
  </si>
  <si>
    <t>Odkrytí, začištění a ošetření poškozených kořenů</t>
  </si>
  <si>
    <t>235184547</t>
  </si>
  <si>
    <t>29 - SO 11 Přeložka sdělovacího vedení sítě Nej.cz – zemní práce</t>
  </si>
  <si>
    <t>D1 - Zemní práce</t>
  </si>
  <si>
    <t>Zemní práce</t>
  </si>
  <si>
    <t>R-11-001</t>
  </si>
  <si>
    <t>Vytyčení trati kabel.ved.v zast.prostoru</t>
  </si>
  <si>
    <t>km</t>
  </si>
  <si>
    <t>1597854832</t>
  </si>
  <si>
    <t>Základní cena pro práce do 1km</t>
  </si>
  <si>
    <t>R-11-003</t>
  </si>
  <si>
    <t>Hloubení kabelové rýhy 50cm šir.,120cm hlub.,zem.tř.4</t>
  </si>
  <si>
    <t>32580675</t>
  </si>
  <si>
    <t>Trasa v komunikaci včetně prohloubení</t>
  </si>
  <si>
    <t>6+4+3+18</t>
  </si>
  <si>
    <t>R-11-004</t>
  </si>
  <si>
    <t>Hloubení kabelové rýhy 35cm šir.,50cm hlub.,zem.tř.4</t>
  </si>
  <si>
    <t>-278321238</t>
  </si>
  <si>
    <t>Trasy mimo komunikaci</t>
  </si>
  <si>
    <t>60+24+32+2+5+35+2-(6+4+3+18)</t>
  </si>
  <si>
    <t>R-11-005</t>
  </si>
  <si>
    <t>Zř.kab.lože,kop.pís.,tl.zás.vrst.10cm,1x krycí deska 30cm</t>
  </si>
  <si>
    <t>1084824420</t>
  </si>
  <si>
    <t>R-11-006</t>
  </si>
  <si>
    <t>Betonový základ do rostlé zeminy bez bednění</t>
  </si>
  <si>
    <t>-1695219376</t>
  </si>
  <si>
    <t>R-11-007</t>
  </si>
  <si>
    <t>Doprava betonu na stavbu</t>
  </si>
  <si>
    <t>433127284</t>
  </si>
  <si>
    <t>R-11-008</t>
  </si>
  <si>
    <t>Kabelový prostup z PE rour pevných, ø 110</t>
  </si>
  <si>
    <t>-1256720602</t>
  </si>
  <si>
    <t>2*(6+4+3+18)</t>
  </si>
  <si>
    <t>R-11-009</t>
  </si>
  <si>
    <t>Ruční zához kabelové rýhy 50cm šir.,120cm hlub.,zem.tř.4</t>
  </si>
  <si>
    <t>322170491</t>
  </si>
  <si>
    <t>R-11-010</t>
  </si>
  <si>
    <t>Ruční zához kabelové rýhy 35cm šir.,50cm hlub.,zem.tř.4</t>
  </si>
  <si>
    <t>613418027</t>
  </si>
  <si>
    <t>R-11-011</t>
  </si>
  <si>
    <t>Hutnění zeminy,vrstva zeminy do 20 cm</t>
  </si>
  <si>
    <t>264507304</t>
  </si>
  <si>
    <t>R-11-012</t>
  </si>
  <si>
    <t>Doprava písku na stavbu</t>
  </si>
  <si>
    <t>261506959</t>
  </si>
  <si>
    <t>R-11-013</t>
  </si>
  <si>
    <t>Prostup základem, betonem pr.50, včetně utěsnění</t>
  </si>
  <si>
    <t>1174791274</t>
  </si>
  <si>
    <t>R-11-014</t>
  </si>
  <si>
    <t>Prostup základem, betonem pr.110, včetně utěsnění</t>
  </si>
  <si>
    <t>1130558470</t>
  </si>
  <si>
    <t>R-11-015</t>
  </si>
  <si>
    <t>Příprava šachty pro stavební práce (vyčerpání vody, vyčištění, ochrana stávajících vedení)</t>
  </si>
  <si>
    <t>-2063757916</t>
  </si>
  <si>
    <t>R-11-016</t>
  </si>
  <si>
    <t>Demontáž víka, demontáž rámu víka</t>
  </si>
  <si>
    <t>-1892963833</t>
  </si>
  <si>
    <t>R-11-017</t>
  </si>
  <si>
    <t>Nadezdění komínu šachty, osazení rámu víka</t>
  </si>
  <si>
    <t>1067159382</t>
  </si>
  <si>
    <t>R-11-018</t>
  </si>
  <si>
    <t>Instalační práce v interiéru</t>
  </si>
  <si>
    <t>-1489820677</t>
  </si>
  <si>
    <t>R-11-019</t>
  </si>
  <si>
    <t>Projektová dokumentace stavebních úprav</t>
  </si>
  <si>
    <t>-396611995</t>
  </si>
  <si>
    <t>R-11-020</t>
  </si>
  <si>
    <t>Projektová dokumentace skutečného stavu</t>
  </si>
  <si>
    <t>1884721061</t>
  </si>
  <si>
    <t>R-11-021</t>
  </si>
  <si>
    <t>Provizorní úprava povrchu</t>
  </si>
  <si>
    <t>417829546</t>
  </si>
  <si>
    <t>R-11-036</t>
  </si>
  <si>
    <t>Geodetické zaměření</t>
  </si>
  <si>
    <t>254108171</t>
  </si>
  <si>
    <t>53 - SO 08 - Vodovod - přípojky</t>
  </si>
  <si>
    <t>53C - SO 08B - Vodovod přípojky - rekonstrukce</t>
  </si>
  <si>
    <t>1 - Zemní práce</t>
  </si>
  <si>
    <t>5 - Komunikace</t>
  </si>
  <si>
    <t>8 - Trubní vedení</t>
  </si>
  <si>
    <t>91 - Doplňující práce na komunikaci</t>
  </si>
  <si>
    <t>139601102R00</t>
  </si>
  <si>
    <t>Ruční výkop jam, rýh a šachet v hornině tř. 3</t>
  </si>
  <si>
    <t>RTS 23/ II</t>
  </si>
  <si>
    <t>-815276686</t>
  </si>
  <si>
    <t xml:space="preserve">"Vodovodní přípojky - rekonstrukce (dle výkazu kubatur)"       173,06</t>
  </si>
  <si>
    <t>130001101R00</t>
  </si>
  <si>
    <t>Příplatek za ztížené hloubení v blízkosti vedení</t>
  </si>
  <si>
    <t>-1121464672</t>
  </si>
  <si>
    <t>161101101R00</t>
  </si>
  <si>
    <t>Svislé přemístění výkopku z hor.1-4 do 2,5 m</t>
  </si>
  <si>
    <t>-143874165</t>
  </si>
  <si>
    <t>162701105R00</t>
  </si>
  <si>
    <t>Vodorovné přemístění výkopku z hor.1-4 do 10000 m</t>
  </si>
  <si>
    <t>-1746420574</t>
  </si>
  <si>
    <t xml:space="preserve">"Přebytečná zemina z výkopu"       173,06</t>
  </si>
  <si>
    <t>167101102R00</t>
  </si>
  <si>
    <t>Nakládání výkopku z hor.1-4 v množství nad 100 m3</t>
  </si>
  <si>
    <t>935633451</t>
  </si>
  <si>
    <t>171201201R00</t>
  </si>
  <si>
    <t>Uložení sypaniny na skl., přebytečná zemina</t>
  </si>
  <si>
    <t>-749262676</t>
  </si>
  <si>
    <t>174100050RA0</t>
  </si>
  <si>
    <t>Zásyp jam,rýh a šachet z nakupovaných materiálů -, štěrkopísek</t>
  </si>
  <si>
    <t>836214047</t>
  </si>
  <si>
    <t xml:space="preserve">"Vodovodní přípojky - rekonstrukce (dle výkazu kubatur)"      109,51</t>
  </si>
  <si>
    <t>175100020RA0</t>
  </si>
  <si>
    <t>Obsyp potrubí a objektů z nakup. materiálů, štěrkopísek fr. do, 22mm</t>
  </si>
  <si>
    <t>-967166870</t>
  </si>
  <si>
    <t xml:space="preserve">"Vodovodní přípojky - rekonstrukce (dle výkazu kubatur)"      49,01</t>
  </si>
  <si>
    <t>199000005R00</t>
  </si>
  <si>
    <t>Poplatek za skládku zeminy 1- 4</t>
  </si>
  <si>
    <t>-768283192</t>
  </si>
  <si>
    <t xml:space="preserve">"přebytečná zemina z výkopu"       173,06*1,5</t>
  </si>
  <si>
    <t>119000002RA0</t>
  </si>
  <si>
    <t>Dočasné zajištění kabelů ve výkopu</t>
  </si>
  <si>
    <t>1628396696</t>
  </si>
  <si>
    <t>451572111R00</t>
  </si>
  <si>
    <t>Lože pod potrubí a obj. z kameniva těženého</t>
  </si>
  <si>
    <t>1052786797</t>
  </si>
  <si>
    <t xml:space="preserve">"Vodovodní přípojky - rekonstrukce (dle výkazu kubatur)"      14,28</t>
  </si>
  <si>
    <t>Komunikace</t>
  </si>
  <si>
    <t>591100020RAA</t>
  </si>
  <si>
    <t>Chodník z dlažby zámkové, podklad štěrkodrť, dlažba přírodní tloušťka 6 cm</t>
  </si>
  <si>
    <t>-314110380</t>
  </si>
  <si>
    <t xml:space="preserve">"Vodovodní přípojky - rekonstrukce (mimo navrženou opravu zpev. ploch, využití 50% původní dlažby)"       14,00*0,5</t>
  </si>
  <si>
    <t>596215020R00</t>
  </si>
  <si>
    <t>Kladení zámkové dlažby tl. 6 cm do drtě tl. 3 cm</t>
  </si>
  <si>
    <t>846018927</t>
  </si>
  <si>
    <t xml:space="preserve">"Vodovodní přípojky - rekonstrukce (mimo navrženou opravu zpev. ploch)"      14,00</t>
  </si>
  <si>
    <t>564871111RT2</t>
  </si>
  <si>
    <t>Podklad ze štěrkodrti po zhutnění tloušťky 25 cm, štěrkodrť frakce 0-32 mm</t>
  </si>
  <si>
    <t>-1785902739</t>
  </si>
  <si>
    <t>577141112R00</t>
  </si>
  <si>
    <t>Beton asfalt. ACO 11+,nebo ACO 16+,do 3 m, tl.5 cm</t>
  </si>
  <si>
    <t>-1932577671</t>
  </si>
  <si>
    <t xml:space="preserve">"Vodovodní přípojky - rekonstrukce (mimo navrženou opravu zpev. ploch)"        35,00</t>
  </si>
  <si>
    <t>573231126R00</t>
  </si>
  <si>
    <t>Postřik spojovací 0,6 kg/m2</t>
  </si>
  <si>
    <t>1033387787</t>
  </si>
  <si>
    <t>565151111R00</t>
  </si>
  <si>
    <t>Podklad z obal kam.ACP 16+,ACP 22+,do 3 m,tl. 7 cm</t>
  </si>
  <si>
    <t>-1636396939</t>
  </si>
  <si>
    <t>573111124R00</t>
  </si>
  <si>
    <t>Postřik infiltrační 1,00 kg/m2</t>
  </si>
  <si>
    <t>-1312594151</t>
  </si>
  <si>
    <t>564962115R00</t>
  </si>
  <si>
    <t>Podklad z mechanicky zpevněného kameniva tl. 24 cm</t>
  </si>
  <si>
    <t>2127663436</t>
  </si>
  <si>
    <t>564861111RT4</t>
  </si>
  <si>
    <t>Podklad ze štěrkodrti po zhutnění tloušťky 20 cm, štěrkodrť frakce 0-63 mm</t>
  </si>
  <si>
    <t>-1568955</t>
  </si>
  <si>
    <t>Trubní vedení</t>
  </si>
  <si>
    <t>R1_286-134601</t>
  </si>
  <si>
    <t xml:space="preserve">Trubka vodovodní PE 100 RC SDR 11  d32x3,0 mm, PN 16, modrá</t>
  </si>
  <si>
    <t>-650192060</t>
  </si>
  <si>
    <t>SO 08B - Vodovodní přípojky - rekonstrukce:92,00</t>
  </si>
  <si>
    <t>Ztratné 5%:0,05</t>
  </si>
  <si>
    <t>92,0*1,05</t>
  </si>
  <si>
    <t>286134604R</t>
  </si>
  <si>
    <t xml:space="preserve">Trubka vodovodní PE 100 RC SDR 11  d63x5,8 mm, PN 16, modrá</t>
  </si>
  <si>
    <t>1161995076</t>
  </si>
  <si>
    <t>SO 08B - Vodovodní přípojky - rekonstrukce:60,00</t>
  </si>
  <si>
    <t>60,0*1,05</t>
  </si>
  <si>
    <t>871161121R00</t>
  </si>
  <si>
    <t>Montáž trubek polyetylenových ve výkopu d 32 mm</t>
  </si>
  <si>
    <t>-1164628385</t>
  </si>
  <si>
    <t>871211121R00</t>
  </si>
  <si>
    <t>Montáž trubek polyetylenových ve výkopu d 63 mm</t>
  </si>
  <si>
    <t>-969027215</t>
  </si>
  <si>
    <t>899731114R00</t>
  </si>
  <si>
    <t>Vodič signalizační CYY 6 mm2</t>
  </si>
  <si>
    <t>324103194</t>
  </si>
  <si>
    <t xml:space="preserve">"SO 08B - Vodovodní přípojky - rekonstrukce"        92,00+60,00+17*4,00</t>
  </si>
  <si>
    <t>899721111R00</t>
  </si>
  <si>
    <t>Fólie výstražná z PVC modrá, šířka 22 cm</t>
  </si>
  <si>
    <t>1333912646</t>
  </si>
  <si>
    <t xml:space="preserve">"SO 08B - Vodovodní přípojky - rekonstrukce"       92,00+60,00+17*1,00</t>
  </si>
  <si>
    <t>42293140R</t>
  </si>
  <si>
    <t>Souprava zemní teleskop.voda, L=1,2-1,8 m</t>
  </si>
  <si>
    <t>-2060657183</t>
  </si>
  <si>
    <t>722219191R00</t>
  </si>
  <si>
    <t>Montáž souprav zemních</t>
  </si>
  <si>
    <t>-1264304170</t>
  </si>
  <si>
    <t>42200750R</t>
  </si>
  <si>
    <t>Poklop uliční šoupátkový - voda</t>
  </si>
  <si>
    <t>1119486060</t>
  </si>
  <si>
    <t>422915501R</t>
  </si>
  <si>
    <t>Deska nosná šoupátkového poklopu</t>
  </si>
  <si>
    <t>-1266897690</t>
  </si>
  <si>
    <t>899401112R00</t>
  </si>
  <si>
    <t>Osazení poklopů litinových šoupátkových</t>
  </si>
  <si>
    <t>824854329</t>
  </si>
  <si>
    <t>722212440R00</t>
  </si>
  <si>
    <t>Štítky orientační na zeď</t>
  </si>
  <si>
    <t>soubor</t>
  </si>
  <si>
    <t>104961797</t>
  </si>
  <si>
    <t>R1_422-28252</t>
  </si>
  <si>
    <t>Šoupátko DN 1" s ISO spojkou pro PE dom.příp. -, voda</t>
  </si>
  <si>
    <t>880401482</t>
  </si>
  <si>
    <t>34</t>
  </si>
  <si>
    <t>R1_422-28258</t>
  </si>
  <si>
    <t>Šoupátko DN 2" s ISO spojkou pro PE dom.příp. -, voda</t>
  </si>
  <si>
    <t>-1966414212</t>
  </si>
  <si>
    <t>35</t>
  </si>
  <si>
    <t>R1_422-73553</t>
  </si>
  <si>
    <t>Pas navrtávací na litin. potrubí DN100 mm, odbočka 1"</t>
  </si>
  <si>
    <t>793097901</t>
  </si>
  <si>
    <t>36</t>
  </si>
  <si>
    <t>R1_422-73554</t>
  </si>
  <si>
    <t>Pas navrtávací na litin. potrubí DN100 mm, odbočka 2"</t>
  </si>
  <si>
    <t>-1267734755</t>
  </si>
  <si>
    <t>37</t>
  </si>
  <si>
    <t>R1_422-73557</t>
  </si>
  <si>
    <t>Pas navrtávací na litin. potrubí DN150 mm, odbočka 1"</t>
  </si>
  <si>
    <t>-1435924376</t>
  </si>
  <si>
    <t>38</t>
  </si>
  <si>
    <t>R1_422-73558</t>
  </si>
  <si>
    <t>Pas navrtávací na litin. potrubí DN150 mm, odbočka 2"</t>
  </si>
  <si>
    <t>1687361832</t>
  </si>
  <si>
    <t>39</t>
  </si>
  <si>
    <t>891269111R00</t>
  </si>
  <si>
    <t>Montáž navrtávacích pasů DN 100</t>
  </si>
  <si>
    <t>540313064</t>
  </si>
  <si>
    <t xml:space="preserve">"SO 08B - Vodovodní přípojky - rekonstrukce"       4+2</t>
  </si>
  <si>
    <t>40</t>
  </si>
  <si>
    <t>891319111R00</t>
  </si>
  <si>
    <t>Montáž navrtávacích pasů DN 150</t>
  </si>
  <si>
    <t>136847125</t>
  </si>
  <si>
    <t xml:space="preserve">"SO 08B - Vodovodní přípojky - rekonstrukce"      8+3</t>
  </si>
  <si>
    <t>41</t>
  </si>
  <si>
    <t>R1_722 17-0924</t>
  </si>
  <si>
    <t>Oprava potrubí, spojka přímá, d32 (1")</t>
  </si>
  <si>
    <t>-1342315146</t>
  </si>
  <si>
    <t xml:space="preserve">"propojení na stávající vodovodní přípojku"     12</t>
  </si>
  <si>
    <t>42</t>
  </si>
  <si>
    <t>R1_722 17-0928</t>
  </si>
  <si>
    <t>Oprava potrubí, spojka přímá, d63 (2")</t>
  </si>
  <si>
    <t>250613916</t>
  </si>
  <si>
    <t xml:space="preserve">"propojení na stávající vodovodní přípojku"        5</t>
  </si>
  <si>
    <t>43</t>
  </si>
  <si>
    <t>722280106R00</t>
  </si>
  <si>
    <t>Tlaková zkouška vodovodního potrubí DN 32 mm</t>
  </si>
  <si>
    <t>1058884336</t>
  </si>
  <si>
    <t>44</t>
  </si>
  <si>
    <t>722280108R00</t>
  </si>
  <si>
    <t>Tlaková zkouška vodovodního potrubí DN 50 mm</t>
  </si>
  <si>
    <t>-1027678059</t>
  </si>
  <si>
    <t>45</t>
  </si>
  <si>
    <t>722290234R00</t>
  </si>
  <si>
    <t>Proplach a dezinfekce vodovodního potrubí DN 80, mm</t>
  </si>
  <si>
    <t>-1847689218</t>
  </si>
  <si>
    <t xml:space="preserve">"SO 08B - Vodovodní přípojky - rekonstrukce"      92,0+60,0</t>
  </si>
  <si>
    <t>46</t>
  </si>
  <si>
    <t>286538073R</t>
  </si>
  <si>
    <t>Elektrotvarovka - redukce d63/32, PE100, SDR11</t>
  </si>
  <si>
    <t>-508158006</t>
  </si>
  <si>
    <t xml:space="preserve">"Dočasný propoj přípojky na odbočku d63 z provizorního vodovodu"      12</t>
  </si>
  <si>
    <t>47</t>
  </si>
  <si>
    <t>28655379R</t>
  </si>
  <si>
    <t>Přechod PE - kov vnější závit 32 x 1"</t>
  </si>
  <si>
    <t>952334455</t>
  </si>
  <si>
    <t xml:space="preserve">"propojení uzávěru na odbočku z provizorního vodovodu"       12</t>
  </si>
  <si>
    <t>48</t>
  </si>
  <si>
    <t>28655385R</t>
  </si>
  <si>
    <t>Přechod PE - kov vnější závit 63 x 2"</t>
  </si>
  <si>
    <t>369754276</t>
  </si>
  <si>
    <t xml:space="preserve">"propojení uzávěru na odbočku z provizorního vodovodu"      5</t>
  </si>
  <si>
    <t>49</t>
  </si>
  <si>
    <t>722172914R00</t>
  </si>
  <si>
    <t>Provedení propojení plastového vodovodního potrubí, D 32 mm</t>
  </si>
  <si>
    <t>-1537168853</t>
  </si>
  <si>
    <t xml:space="preserve">"propojení na odbočku z provizorního vodovodu"      12</t>
  </si>
  <si>
    <t>50</t>
  </si>
  <si>
    <t>722172917R00</t>
  </si>
  <si>
    <t>Provedení propojení plastového vodovodního potrubí, D 63 mm</t>
  </si>
  <si>
    <t>-2138020596</t>
  </si>
  <si>
    <t xml:space="preserve">"propojení na odbočku z provizorního vodovodu"       5</t>
  </si>
  <si>
    <t>91</t>
  </si>
  <si>
    <t>Doplňující práce na komunikaci</t>
  </si>
  <si>
    <t>51</t>
  </si>
  <si>
    <t>113106231R00</t>
  </si>
  <si>
    <t>Rozebrání dlažeb ze zámkové dlažby v kamenivu</t>
  </si>
  <si>
    <t>614530871</t>
  </si>
  <si>
    <t>52</t>
  </si>
  <si>
    <t>596291111R00</t>
  </si>
  <si>
    <t>Řezání zámkové dlažby tl. 60 mm</t>
  </si>
  <si>
    <t>748850846</t>
  </si>
  <si>
    <t>979054441R00</t>
  </si>
  <si>
    <t>Očištění vybour. dlaždic s výplní kamen. těženým</t>
  </si>
  <si>
    <t>24061524</t>
  </si>
  <si>
    <t xml:space="preserve">"Vodovodní přípojky - rekonstrukce (mimo navrženou opravu zpev. ploch, využití 50% původní dlažby)"        14,00*0,5</t>
  </si>
  <si>
    <t>113151150R00</t>
  </si>
  <si>
    <t>Fréz.živič.krytu pl.do 500 m2,pruh do 75cm,tl.15cm</t>
  </si>
  <si>
    <t>-544826293</t>
  </si>
  <si>
    <t xml:space="preserve">"Vodovodní přípojky - rekonstrukce (mimo navrženou opravu zpev. ploch)"     35,00</t>
  </si>
  <si>
    <t>55</t>
  </si>
  <si>
    <t>919735113R00</t>
  </si>
  <si>
    <t>Řezání stávajícího živičného krytu tl. 10 - 15 cm</t>
  </si>
  <si>
    <t>-1319250589</t>
  </si>
  <si>
    <t>56</t>
  </si>
  <si>
    <t>R1_113 10-7505</t>
  </si>
  <si>
    <t>Odstranění podkladu pl. 50 m2,kam.drcené tl.3 cm</t>
  </si>
  <si>
    <t>-354399345</t>
  </si>
  <si>
    <t>57</t>
  </si>
  <si>
    <t>113107325R00</t>
  </si>
  <si>
    <t>Odstranění podkladu pl. 50 m2,kam.těžené tl.25 cm</t>
  </si>
  <si>
    <t>1921112595</t>
  </si>
  <si>
    <t>58</t>
  </si>
  <si>
    <t>113111124R00</t>
  </si>
  <si>
    <t>Odstranění podkladu pl.50 m2,kam.zpev.cem.tl.24 cm</t>
  </si>
  <si>
    <t>-617227371</t>
  </si>
  <si>
    <t>59</t>
  </si>
  <si>
    <t>113107320R00</t>
  </si>
  <si>
    <t>Odstranění podkladu pl. 50 m2,kam.těžené tl.20 cm</t>
  </si>
  <si>
    <t>-116846273</t>
  </si>
  <si>
    <t>60</t>
  </si>
  <si>
    <t>979990101R00</t>
  </si>
  <si>
    <t>Poplatek za uložení směsi betonu, cihel, kam.</t>
  </si>
  <si>
    <t>207344157</t>
  </si>
  <si>
    <t xml:space="preserve">"výkop ve vozovce"      35,0*0,44*2,0</t>
  </si>
  <si>
    <t xml:space="preserve">"výkop v chodníku"      14,0*0,28*2,0</t>
  </si>
  <si>
    <t>979990112R00</t>
  </si>
  <si>
    <t>Poplatek za uložení suti - obal. kamenivo, asfalt</t>
  </si>
  <si>
    <t>1451147321</t>
  </si>
  <si>
    <t xml:space="preserve">"Vodovodní přípojky - rekonstrukce (stávající asfalt. vozovka)"       35,0*0,15*2,2</t>
  </si>
  <si>
    <t>979083116R00</t>
  </si>
  <si>
    <t>Vodorovné přemístění suti na skládku do 5000 m</t>
  </si>
  <si>
    <t>-1533279709</t>
  </si>
  <si>
    <t xml:space="preserve">"Vodovodní přípojky - rekonstrukce (mimo navrženou opravu zpev. ploch)"       38,64+11,55</t>
  </si>
  <si>
    <t>63</t>
  </si>
  <si>
    <t>979087212R00</t>
  </si>
  <si>
    <t>Nakládání suti na dopravní prostředky - komunikace</t>
  </si>
  <si>
    <t>965015387</t>
  </si>
  <si>
    <t>64</t>
  </si>
  <si>
    <t>979093111R00</t>
  </si>
  <si>
    <t>Uložení suti na skládku bez zhutnění</t>
  </si>
  <si>
    <t>-1814028391</t>
  </si>
  <si>
    <t>65</t>
  </si>
  <si>
    <t>969011121R00</t>
  </si>
  <si>
    <t>Vybourání vodovod. vedení DN do 52 mm</t>
  </si>
  <si>
    <t>-2067767816</t>
  </si>
  <si>
    <t xml:space="preserve">"SO 08B - Vodovodní přípojky - rekonstrukce"       92,0+60,0</t>
  </si>
  <si>
    <t>66</t>
  </si>
  <si>
    <t>R1_220 06-0411</t>
  </si>
  <si>
    <t>Utěsnění otvoru rušeného vedení</t>
  </si>
  <si>
    <t>-1370460610</t>
  </si>
  <si>
    <t>67</t>
  </si>
  <si>
    <t>722220873R00</t>
  </si>
  <si>
    <t>Demontáž armatur se závitem a šroubením G 1"</t>
  </si>
  <si>
    <t>-2093727798</t>
  </si>
  <si>
    <t>68</t>
  </si>
  <si>
    <t>722220875R00</t>
  </si>
  <si>
    <t>Demontáž armatur se závitem a šroubením G 2"</t>
  </si>
  <si>
    <t>1176643537</t>
  </si>
  <si>
    <t>69</t>
  </si>
  <si>
    <t>722171914R00</t>
  </si>
  <si>
    <t>Odříznutí trubky D 32 mm</t>
  </si>
  <si>
    <t>1060103966</t>
  </si>
  <si>
    <t>70</t>
  </si>
  <si>
    <t>722171917R00</t>
  </si>
  <si>
    <t>Odříznutí trubky D 63 mm</t>
  </si>
  <si>
    <t>62140905</t>
  </si>
  <si>
    <t>71</t>
  </si>
  <si>
    <t>998273101R00</t>
  </si>
  <si>
    <t>Přesun hmot, trubní vedení litinové, otevř. výkop</t>
  </si>
  <si>
    <t>1385674226</t>
  </si>
  <si>
    <t>265,3479+27,0002+2,59012</t>
  </si>
  <si>
    <t>53D - SO 08C - Vodovod přípojky - nové</t>
  </si>
  <si>
    <t>722 - Vnitřní vodovod</t>
  </si>
  <si>
    <t>132201211R00</t>
  </si>
  <si>
    <t>Hloubení rýh š.do 200 cm hor.3 do 100 m3,STROJNĚ</t>
  </si>
  <si>
    <t>-1280312021</t>
  </si>
  <si>
    <t xml:space="preserve">"Vodovodní přípojky - nové (dle výkazu kubatur)"       59,01</t>
  </si>
  <si>
    <t>132201219R00</t>
  </si>
  <si>
    <t>Přípl.za lepivost,hloubení rýh 200cm,hor.3,STROJNĚ</t>
  </si>
  <si>
    <t>872333794</t>
  </si>
  <si>
    <t>151101101R00</t>
  </si>
  <si>
    <t>Pažení a rozepření stěn rýh - příložné - hl.do 2 m</t>
  </si>
  <si>
    <t>-623684435</t>
  </si>
  <si>
    <t xml:space="preserve">"Vodovodní přípojky - nové (dle výkazu kubatur)"      60,00</t>
  </si>
  <si>
    <t>151101111R00</t>
  </si>
  <si>
    <t>Odstranění pažení stěn rýh - příložné - hl. do 2 m</t>
  </si>
  <si>
    <t>-1033274678</t>
  </si>
  <si>
    <t>-1009561065</t>
  </si>
  <si>
    <t>1007614911</t>
  </si>
  <si>
    <t xml:space="preserve">"Přebytečná zemina z výkopu"      59,01</t>
  </si>
  <si>
    <t>1355268247</t>
  </si>
  <si>
    <t>1282060214</t>
  </si>
  <si>
    <t>-868067815</t>
  </si>
  <si>
    <t xml:space="preserve">"Vodovodní přípojky - nové (dle výkazu kubatur)"      34,58</t>
  </si>
  <si>
    <t>-1984680266</t>
  </si>
  <si>
    <t xml:space="preserve">"!Vodovodní přípojky - nové (dle výkazu kubatur)"       11,460</t>
  </si>
  <si>
    <t>-1782279035</t>
  </si>
  <si>
    <t xml:space="preserve">"přebytečná zemina z výkopu"       59,01*1,5</t>
  </si>
  <si>
    <t>85936531</t>
  </si>
  <si>
    <t>R1_893 11-1121</t>
  </si>
  <si>
    <t>Šachta vodoměrná prefa 1,2 x 0,9 m výška 1,8 m, ve zpev. ploše</t>
  </si>
  <si>
    <t>-1464993650</t>
  </si>
  <si>
    <t>Vodoměrná šachta VŠ - prefabrikovaná vodotěsná šachta vnitř. rozměrů 1,2 x 0,9m, výšky 1,8m z železobetonu C40/50 XA1 s žb. stropní deskou z železobetonu C40/50 XF4. Vstupní otvor bude krytý litinovým nebo ocelovým pozinkovaným poklopem s těsněním 600 x 600 mm tř. D400 (min. B125) a v šachtě pod ním budou osazena ocelová stupadla s plastovým povrchem dle DIN 19 555 vč. vstupního komínku a prostupů pro potrubí. Stropní deska opatřena izolací proti zemní vlhkosti. Vše dle PD.</t>
  </si>
  <si>
    <t>R1_893 15-2111</t>
  </si>
  <si>
    <t>Montáž šachty vodoměrné hranaté</t>
  </si>
  <si>
    <t>-529474098</t>
  </si>
  <si>
    <t>R1_452 31-1151</t>
  </si>
  <si>
    <t>Spádový beton C 20/25</t>
  </si>
  <si>
    <t>1294585269</t>
  </si>
  <si>
    <t xml:space="preserve">"VŠ1+VŠ2"        0,9*1,6*(0,05+0,06)*2</t>
  </si>
  <si>
    <t>R1_711 15-0016</t>
  </si>
  <si>
    <t>Izolace proti zemní vlhkosti, D+M</t>
  </si>
  <si>
    <t>-953247822</t>
  </si>
  <si>
    <t xml:space="preserve">"VŠ1+VŠ2"        (2,0*2,7-1,0*1,0)*2*2</t>
  </si>
  <si>
    <t>R1_286-97451</t>
  </si>
  <si>
    <t>Poklop 600x600x50 mm, třída D400, uzamykatelný s těsněním</t>
  </si>
  <si>
    <t>-1441032027</t>
  </si>
  <si>
    <t>899101111R00</t>
  </si>
  <si>
    <t>Osazení poklopu s rámem do 50 kg</t>
  </si>
  <si>
    <t>512639112</t>
  </si>
  <si>
    <t>907812097</t>
  </si>
  <si>
    <t xml:space="preserve">"Vodovodní přípojky - nové (dle výkazu kubatur)"        3,420</t>
  </si>
  <si>
    <t>451573111R00</t>
  </si>
  <si>
    <t>Lože pod objekty ze štěrkopísku do 63 mm</t>
  </si>
  <si>
    <t>-696642622</t>
  </si>
  <si>
    <t xml:space="preserve">"Vodovodní přípojky - nové (dle výkazu kubatur)"       1,850</t>
  </si>
  <si>
    <t>452312131R00</t>
  </si>
  <si>
    <t>Lože pod objekty z betonu C 12/15</t>
  </si>
  <si>
    <t>-595722417</t>
  </si>
  <si>
    <t xml:space="preserve">"Vodovodní přípojky - nové (dle výkazu kubatur)"        0,440</t>
  </si>
  <si>
    <t>-363416419</t>
  </si>
  <si>
    <t xml:space="preserve">"SO 08C - Vodovodní přípojky - nové"       </t>
  </si>
  <si>
    <t>(6,0+12,0)*1,05</t>
  </si>
  <si>
    <t>286134602R</t>
  </si>
  <si>
    <t xml:space="preserve">Trubka vodovodní PE 100 RC SDR 11  d40x3,7 mm, PN 16, modrá</t>
  </si>
  <si>
    <t>-1536213202</t>
  </si>
  <si>
    <t>SO 08C - Vodovodní přípojky - nové:20,00</t>
  </si>
  <si>
    <t>20,0*1,05</t>
  </si>
  <si>
    <t>98831673</t>
  </si>
  <si>
    <t>871171121R00</t>
  </si>
  <si>
    <t>Montáž trubek polyetylenových ve výkopu d 40 mm</t>
  </si>
  <si>
    <t>1406718716</t>
  </si>
  <si>
    <t>-1405175296</t>
  </si>
  <si>
    <t xml:space="preserve">"SO 08C - Vodovodní přípojky - nové"       6,00+12,00+20,00+3*4,00</t>
  </si>
  <si>
    <t>1446731934</t>
  </si>
  <si>
    <t xml:space="preserve">"SO 08C - Vodovodní přípojky - nové"       6,00+12,00+20,00</t>
  </si>
  <si>
    <t>-495586721</t>
  </si>
  <si>
    <t>-943305691</t>
  </si>
  <si>
    <t>1751029213</t>
  </si>
  <si>
    <t>-308881613</t>
  </si>
  <si>
    <t>-1549438568</t>
  </si>
  <si>
    <t>1334013361</t>
  </si>
  <si>
    <t>994604700</t>
  </si>
  <si>
    <t>42228254R</t>
  </si>
  <si>
    <t>Šoupátko DN 5/4" s ISO spojkou pro PE dom.příp. -, voda</t>
  </si>
  <si>
    <t>67817066</t>
  </si>
  <si>
    <t>-1643174437</t>
  </si>
  <si>
    <t>R2_422-73557</t>
  </si>
  <si>
    <t>Pas navrtávací na litin. potrubí DN150 mm, odbočka 5/4"</t>
  </si>
  <si>
    <t>1827132142</t>
  </si>
  <si>
    <t>1966999602</t>
  </si>
  <si>
    <t xml:space="preserve">"SO 08C - Vodovodní přípojky - nové"       2+1</t>
  </si>
  <si>
    <t>-717175671</t>
  </si>
  <si>
    <t xml:space="preserve">"SO 08C - Vodovodní přípojky - nové"      6,00+12,00+20,00</t>
  </si>
  <si>
    <t>-904445135</t>
  </si>
  <si>
    <t>998276101R00</t>
  </si>
  <si>
    <t>Přesun hmot, trubní vedení plastová, otevř. výkop</t>
  </si>
  <si>
    <t>1895266324</t>
  </si>
  <si>
    <t>77,04532+6,92404+11,06435+0,45216+0,01048</t>
  </si>
  <si>
    <t>722</t>
  </si>
  <si>
    <t>Vnitřní vodovod</t>
  </si>
  <si>
    <t>Přechod PE - kov vnější závit D32 x 1"</t>
  </si>
  <si>
    <t>2093623016</t>
  </si>
  <si>
    <t xml:space="preserve">"Vodoměrná šachta"     4</t>
  </si>
  <si>
    <t xml:space="preserve">"Napojení pítka"     2</t>
  </si>
  <si>
    <t>28655382R</t>
  </si>
  <si>
    <t>Přechod PE - kov vnější závit D40 x 5/4"</t>
  </si>
  <si>
    <t>201734676</t>
  </si>
  <si>
    <t>55111302R</t>
  </si>
  <si>
    <t>Kulový kohout páka DN 25 mm (1")</t>
  </si>
  <si>
    <t>1934014699</t>
  </si>
  <si>
    <t xml:space="preserve">"Vodoměrná šachta"     2</t>
  </si>
  <si>
    <t>55111303R</t>
  </si>
  <si>
    <t>Kulový kohout páka DN 32 mm (5/4")</t>
  </si>
  <si>
    <t>-413516125</t>
  </si>
  <si>
    <t>722237133R00</t>
  </si>
  <si>
    <t xml:space="preserve">Kohout vodovodní, kulový s vypouštěním DN 25 mm,  (1")</t>
  </si>
  <si>
    <t>-1746786788</t>
  </si>
  <si>
    <t>722237134R00</t>
  </si>
  <si>
    <t xml:space="preserve">Kohout vodovodní, kulový s vypouštěním DN 32 mm,  (5/4")</t>
  </si>
  <si>
    <t>323020387</t>
  </si>
  <si>
    <t>551100203R</t>
  </si>
  <si>
    <t>Zpětný ventil DN 25 mm (1")</t>
  </si>
  <si>
    <t>-187315720</t>
  </si>
  <si>
    <t>551100204R</t>
  </si>
  <si>
    <t>Zpětný ventil DN 32 mm (5/4")</t>
  </si>
  <si>
    <t>-433628753</t>
  </si>
  <si>
    <t>R1_388-21350</t>
  </si>
  <si>
    <t>Souprava - Vodoměr DN15 (dodávka správce), redukce, a potrubí před a za vodoměrem, vč. konzol</t>
  </si>
  <si>
    <t>-674770310</t>
  </si>
  <si>
    <t>R1_388-21351</t>
  </si>
  <si>
    <t>Souprava - Vodoměr DN20 (dodávka správce), redukce, a potrubí před a za vodoměrem, vč. konzol</t>
  </si>
  <si>
    <t>95071367</t>
  </si>
  <si>
    <t>722229103R00</t>
  </si>
  <si>
    <t>Montáž vodovodních armatur,1závit, G 1"</t>
  </si>
  <si>
    <t>1269282392</t>
  </si>
  <si>
    <t>722229104R00</t>
  </si>
  <si>
    <t>Montáž vodovodních armatur,1závit, G 5/4"</t>
  </si>
  <si>
    <t>-674514099</t>
  </si>
  <si>
    <t>54 - SO 09 - Jednotná kanalizace - přípojky</t>
  </si>
  <si>
    <t>54C - SO 09C - Jednotná kanalizace - přípojky</t>
  </si>
  <si>
    <t>98 - Demolice</t>
  </si>
  <si>
    <t>1085944827</t>
  </si>
  <si>
    <t xml:space="preserve">"Jednotné/splaškové kanalizační přípojky k nemovitostem (dle výkazu kubatur)"        1011,450</t>
  </si>
  <si>
    <t>-710595245</t>
  </si>
  <si>
    <t>-1443714279</t>
  </si>
  <si>
    <t xml:space="preserve">"Jednotné/splaškové kanalizační přípojky k nemovitostem (dle výkazu kubatur)"      1348,60</t>
  </si>
  <si>
    <t>-600078326</t>
  </si>
  <si>
    <t>1585342825</t>
  </si>
  <si>
    <t>162601102R00</t>
  </si>
  <si>
    <t>Vodorovné přemístění výkopku z hor.1-4 do 5000 m</t>
  </si>
  <si>
    <t>246966518</t>
  </si>
  <si>
    <t xml:space="preserve">"Přebytečná zemina - (dle výkazu kubatur)"       1011,450</t>
  </si>
  <si>
    <t>-1154757733</t>
  </si>
  <si>
    <t>-386472835</t>
  </si>
  <si>
    <t>-1895634920</t>
  </si>
  <si>
    <t xml:space="preserve">"Jednotné/splaškové kanalizační přípojky k nemovitostem (dle výkazu kubatur)"       743,330</t>
  </si>
  <si>
    <t>-1182643713</t>
  </si>
  <si>
    <t xml:space="preserve">"Jednotné/splaškové kanalizační přípojky k nemovitostem (dle výkazu kubatur)"       213,620</t>
  </si>
  <si>
    <t>-1790327892</t>
  </si>
  <si>
    <t xml:space="preserve">"Přebytečná zemina"        1011,45*1,50</t>
  </si>
  <si>
    <t>1354480494</t>
  </si>
  <si>
    <t>Lože pod potrubí z kameniva těženého 0 - 4 mm</t>
  </si>
  <si>
    <t>2020603040</t>
  </si>
  <si>
    <t xml:space="preserve">"Jednotné/splaškové kanalizační přípojky k nemovitostem (dle výkazu kubatur)"       48,00</t>
  </si>
  <si>
    <t>591210011RAB</t>
  </si>
  <si>
    <t>Komunikace z kostky kamenné, kostka tloušťky 100 mm</t>
  </si>
  <si>
    <t>-519420285</t>
  </si>
  <si>
    <t xml:space="preserve">"Jednotné kanalizační přípojky - Obnova komunikace z žulové kostky (využití  stáv. dlažby 70%), nová dlažba 30%"        10*0,3</t>
  </si>
  <si>
    <t>596415061R00</t>
  </si>
  <si>
    <t>Kladení kamenné dlažby tl. 10 cm do drtě tl. 4 cm</t>
  </si>
  <si>
    <t>1712854675</t>
  </si>
  <si>
    <t xml:space="preserve">"Jednotné kanal. přípojky - rekonstrukce (mimo navrženou opravu zpev. ploch)"       10</t>
  </si>
  <si>
    <t>564962113R00</t>
  </si>
  <si>
    <t>Podklad z mechanicky zpevněného kameniva tl. 22 cm</t>
  </si>
  <si>
    <t>39801221</t>
  </si>
  <si>
    <t>-169534481</t>
  </si>
  <si>
    <t xml:space="preserve">"Jednotné kanal. přípojky - rekonstrukce (mimo navrženou opravu zpev. ploch)"      28,00</t>
  </si>
  <si>
    <t>-1475305868</t>
  </si>
  <si>
    <t>-1196759140</t>
  </si>
  <si>
    <t>1806815131</t>
  </si>
  <si>
    <t>737707410</t>
  </si>
  <si>
    <t>699947081</t>
  </si>
  <si>
    <t xml:space="preserve">"Jednotné kanal. přípojky - rekonstrukce (mimo navrženou opravu zpev. ploch)"       28,00+10,00</t>
  </si>
  <si>
    <t>1550487416</t>
  </si>
  <si>
    <t xml:space="preserve">"Jednotné kanal. přípojky - rekonstrukce (mimo navrženou opravu zpev. ploch, využití 50% původní dlažby)"      7*0,5</t>
  </si>
  <si>
    <t>757680269</t>
  </si>
  <si>
    <t xml:space="preserve">"Jednotné kanal. přípojky - rekonstrukce (mimo navrženou opravu zpev. ploch, využití 50% původní dlažby)"       7,0</t>
  </si>
  <si>
    <t>1723111736</t>
  </si>
  <si>
    <t>R1_286-14522</t>
  </si>
  <si>
    <t>Trubka kanalizační z plastu SN12, gumový kroužek, DN150</t>
  </si>
  <si>
    <t>-188906943</t>
  </si>
  <si>
    <t>Jednotné/splaškové kanalizační přípojky k nemovitostem:286,00</t>
  </si>
  <si>
    <t>286,0*1,05</t>
  </si>
  <si>
    <t>R1_286-14525</t>
  </si>
  <si>
    <t>Trubka kanalizační z plastu SN12, gumový kroužek, DN200</t>
  </si>
  <si>
    <t>-1987913034</t>
  </si>
  <si>
    <t>Jednotné/splaškové kanalizační přípojky k nemovitostem:16,00</t>
  </si>
  <si>
    <t>16,0*1,05</t>
  </si>
  <si>
    <t>R1_286-14528</t>
  </si>
  <si>
    <t>Trubka kanalizační z plastu SN12, gumový kroužek, DN250</t>
  </si>
  <si>
    <t>222483480</t>
  </si>
  <si>
    <t>Jednotné/splaškové kanalizační přípojky k nemovitostem:15,00</t>
  </si>
  <si>
    <t>15,0*1,05</t>
  </si>
  <si>
    <t>R1_286-14516</t>
  </si>
  <si>
    <t>Trubka kanalizační z plastu SN12, gumový kroužek, DN300</t>
  </si>
  <si>
    <t>947099800</t>
  </si>
  <si>
    <t>Jednotné/splaškové kanalizační přípojky k nemovitostem:3,00</t>
  </si>
  <si>
    <t>3,0*1,05</t>
  </si>
  <si>
    <t>871313121R00</t>
  </si>
  <si>
    <t>Montáž trub kanaliz. z plastu, hrdlových, DN 150</t>
  </si>
  <si>
    <t>438753723</t>
  </si>
  <si>
    <t>871353121R00</t>
  </si>
  <si>
    <t>Montáž trub kanaliz. z plastu, hrdlových, DN 200</t>
  </si>
  <si>
    <t>1011598809</t>
  </si>
  <si>
    <t>871373121R00</t>
  </si>
  <si>
    <t>Montáž trub kanaliz. z plastu, hrdlových, DN 250-300</t>
  </si>
  <si>
    <t>-906890159</t>
  </si>
  <si>
    <t>15,00+3,00</t>
  </si>
  <si>
    <t>28654470501R</t>
  </si>
  <si>
    <t>Spojka přesuvná kanalizační plast SN 12 D 160</t>
  </si>
  <si>
    <t>-291178590</t>
  </si>
  <si>
    <t>28654470502R</t>
  </si>
  <si>
    <t>Spojka přesuvná kanalizační plast SN 12 D 200</t>
  </si>
  <si>
    <t>-472261356</t>
  </si>
  <si>
    <t>28654470503R</t>
  </si>
  <si>
    <t>Spojka přesuvná kanalizační plast SN 12 D 250</t>
  </si>
  <si>
    <t>-1719475786</t>
  </si>
  <si>
    <t>28654470504R</t>
  </si>
  <si>
    <t>Spojka přesuvná kanalizační plast SN 12 D 315</t>
  </si>
  <si>
    <t>-921064188</t>
  </si>
  <si>
    <t>877313122R00</t>
  </si>
  <si>
    <t>Montáž přesuvek z plastu, gumový kroužek, DN 150</t>
  </si>
  <si>
    <t>237337050</t>
  </si>
  <si>
    <t>877353122R00</t>
  </si>
  <si>
    <t>Montáž přesuvek z plastu, gumový kroužek, DN 200</t>
  </si>
  <si>
    <t>-756347983</t>
  </si>
  <si>
    <t>877363122R00</t>
  </si>
  <si>
    <t>Montáž přesuvek z plastu, gumový kroužek, DN 250</t>
  </si>
  <si>
    <t>1751286018</t>
  </si>
  <si>
    <t>877373122R00</t>
  </si>
  <si>
    <t>Montáž přesuvek z plastu, gumový kroužek, DN 300</t>
  </si>
  <si>
    <t>-280502141</t>
  </si>
  <si>
    <t>R1_837 31-4111</t>
  </si>
  <si>
    <t>Montáž odbočky DN 150 na stáv. potrubí beton, dodatečnou navrtávkou</t>
  </si>
  <si>
    <t>-2102655851</t>
  </si>
  <si>
    <t>R1_837 36-4111</t>
  </si>
  <si>
    <t>Montáž odbočky DN 250 na stáv. potrubí beton, dodatečnou navrtávkou</t>
  </si>
  <si>
    <t>-816248709</t>
  </si>
  <si>
    <t>R1_286-506110</t>
  </si>
  <si>
    <t>Odbočka kanalizační s kloubem DN150, pro dodatečné napojení do potrubí beton/kamenina</t>
  </si>
  <si>
    <t>-621159480</t>
  </si>
  <si>
    <t>R1_286-506123</t>
  </si>
  <si>
    <t>Odbočka kanalizační DN250 (vložka), pro dodatečné napojení do potrubí beton/kamenina</t>
  </si>
  <si>
    <t>-1322946873</t>
  </si>
  <si>
    <t>894431321RBB</t>
  </si>
  <si>
    <t>Šachta, D 425 mm, dl.šach.roury 2,0 m, přímá, dno KG D 160 mm, poklop šedá litina 40 t</t>
  </si>
  <si>
    <t>-113458790</t>
  </si>
  <si>
    <t>286971412R</t>
  </si>
  <si>
    <t>Roura šachtová teleskopická bez hrdla 425/375 mm, Tegra 425</t>
  </si>
  <si>
    <t>-1794645752</t>
  </si>
  <si>
    <t>55243064.AR</t>
  </si>
  <si>
    <t>Poklop litina 425/40 t, kruhový do teleskopu d425</t>
  </si>
  <si>
    <t>-1425656400</t>
  </si>
  <si>
    <t>286971471R</t>
  </si>
  <si>
    <t>Těsnění šachtové roury a teleskopu 425 mm, Tegra 425</t>
  </si>
  <si>
    <t>669424090</t>
  </si>
  <si>
    <t>-854265418</t>
  </si>
  <si>
    <t>894432112R00</t>
  </si>
  <si>
    <t>Osazení plastové šachty revizní prům.425 mm</t>
  </si>
  <si>
    <t>-2013610050</t>
  </si>
  <si>
    <t>892571111R00</t>
  </si>
  <si>
    <t>Zkouška těsnosti kanalizace DN do 200, vodou</t>
  </si>
  <si>
    <t>-589121348</t>
  </si>
  <si>
    <t>286,00+16,00</t>
  </si>
  <si>
    <t>892581111R00</t>
  </si>
  <si>
    <t>Zkouška těsnosti kanalizace DN do 300, vodou</t>
  </si>
  <si>
    <t>788601033</t>
  </si>
  <si>
    <t>892583111R00</t>
  </si>
  <si>
    <t>Zabezpečení konců kanal. potrubí DN do 300, vodou</t>
  </si>
  <si>
    <t>úsek</t>
  </si>
  <si>
    <t>-1798556286</t>
  </si>
  <si>
    <t>892916111R00</t>
  </si>
  <si>
    <t>Utěsnění přípojek do DN 200 při zkoušce kanal.</t>
  </si>
  <si>
    <t>sada</t>
  </si>
  <si>
    <t>-1494829974</t>
  </si>
  <si>
    <t>113106111R00</t>
  </si>
  <si>
    <t>Rozebrání dlažeb z mozaiky</t>
  </si>
  <si>
    <t>2081640251</t>
  </si>
  <si>
    <t xml:space="preserve">"Jednotné kanal. přípojky - rekonstrukce (mimo navrženou opravu zpev. ploch)"       10,00</t>
  </si>
  <si>
    <t>979071131R00</t>
  </si>
  <si>
    <t>Očištění vybouraných kostek mozaikových, kam. těž.</t>
  </si>
  <si>
    <t>953748568</t>
  </si>
  <si>
    <t>-417023704</t>
  </si>
  <si>
    <t>1894074149</t>
  </si>
  <si>
    <t>113107505R00</t>
  </si>
  <si>
    <t>Odstranění podkladu pl. 50 m2,kam.drcené tl.5 cm</t>
  </si>
  <si>
    <t>875636459</t>
  </si>
  <si>
    <t>113111122R00</t>
  </si>
  <si>
    <t>Odstranění podkladu pl.50 m2,kam.zpev.cem.tl.22 cm</t>
  </si>
  <si>
    <t>-596551035</t>
  </si>
  <si>
    <t>254660426</t>
  </si>
  <si>
    <t>761939148</t>
  </si>
  <si>
    <t>-727748136</t>
  </si>
  <si>
    <t>809390802</t>
  </si>
  <si>
    <t>1954872590</t>
  </si>
  <si>
    <t xml:space="preserve">"Jednotné kanal. přípojky - rekonstrukce (mimo navrženou opravu zpev. ploch, využití 50% původní dlažby)"       7*0,5</t>
  </si>
  <si>
    <t>-360220198</t>
  </si>
  <si>
    <t>(28*0,44+10*0,46+7*0,28)*2,0</t>
  </si>
  <si>
    <t>117407664</t>
  </si>
  <si>
    <t xml:space="preserve">"Jednotné kanal. přípojky - rekonstrukce (stávající asfalt. vozovka)"       28,0*0,15*2,2</t>
  </si>
  <si>
    <t>582533979</t>
  </si>
  <si>
    <t xml:space="preserve">"Jednotné kanal. přípojky - rekonstrukce (mimo navrženou opravu zpev. ploch)"       37,76+9,24</t>
  </si>
  <si>
    <t>98</t>
  </si>
  <si>
    <t>Demolice</t>
  </si>
  <si>
    <t>969021121R00</t>
  </si>
  <si>
    <t>Vybourání kanalizačního potrubí DN do 200 mm</t>
  </si>
  <si>
    <t>1978742217</t>
  </si>
  <si>
    <t>969021131R00</t>
  </si>
  <si>
    <t>Vybourání kanalizačního potrubí DN do 300 mm</t>
  </si>
  <si>
    <t>-560983978</t>
  </si>
  <si>
    <t>981512114R00</t>
  </si>
  <si>
    <t>Demolice konstrukcí jiným způsobem, železobeton</t>
  </si>
  <si>
    <t>1702213895</t>
  </si>
  <si>
    <t xml:space="preserve">"vybourání stáv. vpustí - kompletní"       8*(0,2*2,2+0,4*0,2)</t>
  </si>
  <si>
    <t xml:space="preserve">"vybourání stáv. vpustí - do 1m pod terén"        4*(0,2*1,0)</t>
  </si>
  <si>
    <t>72</t>
  </si>
  <si>
    <t>979990107R00</t>
  </si>
  <si>
    <t>Poplatek za uložení suti - směs betonu, cihel, dřeva</t>
  </si>
  <si>
    <t>-1903103490</t>
  </si>
  <si>
    <t>4,96*2,3</t>
  </si>
  <si>
    <t>73</t>
  </si>
  <si>
    <t>-754767604</t>
  </si>
  <si>
    <t xml:space="preserve">"vybourání konstrukce komunikace"       37,76+9,24</t>
  </si>
  <si>
    <t xml:space="preserve">"demolice objektů"      11,408</t>
  </si>
  <si>
    <t>74</t>
  </si>
  <si>
    <t>1985506539</t>
  </si>
  <si>
    <t>75</t>
  </si>
  <si>
    <t>936452112R00</t>
  </si>
  <si>
    <t>Výplň potrubí cementopopílkovou suspenzí DN 150</t>
  </si>
  <si>
    <t>-26146042</t>
  </si>
  <si>
    <t>76</t>
  </si>
  <si>
    <t>-1211258416</t>
  </si>
  <si>
    <t>77</t>
  </si>
  <si>
    <t>187013271</t>
  </si>
  <si>
    <t>1600,55671+90,75696+4,12281</t>
  </si>
  <si>
    <t>VRN2 - Vedlejší a ostatní náklady - financováno z prostředků Města Tišnov</t>
  </si>
  <si>
    <t>VRN - Vedlejší rozpočtové náklady</t>
  </si>
  <si>
    <t>VRN</t>
  </si>
  <si>
    <t>Vedlejší rozpočtové náklady</t>
  </si>
  <si>
    <t>VRN-2</t>
  </si>
  <si>
    <t>Vedlejší a ostatní náklady - 5% z ČÁST 4 Revitalizace náměstí Míru v Tišnově - Vedlejší a ostatní náklady</t>
  </si>
  <si>
    <t>1024</t>
  </si>
  <si>
    <t>986194683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</si>
</sst>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horizontal="right"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6111" TargetMode="External" /><Relationship Id="rId2" Type="http://schemas.openxmlformats.org/officeDocument/2006/relationships/hyperlink" Target="https://podminky.urs.cz/item/CS_URS_2023_02/184806112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213" TargetMode="External" /><Relationship Id="rId5" Type="http://schemas.openxmlformats.org/officeDocument/2006/relationships/hyperlink" Target="https://podminky.urs.cz/item/CS_URS_2023_02/184852322" TargetMode="External" /><Relationship Id="rId6" Type="http://schemas.openxmlformats.org/officeDocument/2006/relationships/hyperlink" Target="https://podminky.urs.cz/item/CS_URS_2023_02/185804213" TargetMode="External" /><Relationship Id="rId7" Type="http://schemas.openxmlformats.org/officeDocument/2006/relationships/hyperlink" Target="https://podminky.urs.cz/item/CS_URS_2023_02/184911111" TargetMode="External" /><Relationship Id="rId8" Type="http://schemas.openxmlformats.org/officeDocument/2006/relationships/hyperlink" Target="https://podminky.urs.cz/item/CS_URS_2023_02/184852322" TargetMode="External" /><Relationship Id="rId9" Type="http://schemas.openxmlformats.org/officeDocument/2006/relationships/hyperlink" Target="https://podminky.urs.cz/item/CS_URS_2023_02/111151121" TargetMode="External" /><Relationship Id="rId10" Type="http://schemas.openxmlformats.org/officeDocument/2006/relationships/hyperlink" Target="https://podminky.urs.cz/item/CS_URS_2023_02/185802113" TargetMode="External" /><Relationship Id="rId11" Type="http://schemas.openxmlformats.org/officeDocument/2006/relationships/hyperlink" Target="https://podminky.urs.cz/item/CS_URS_2023_02/185804214" TargetMode="External" /><Relationship Id="rId12" Type="http://schemas.openxmlformats.org/officeDocument/2006/relationships/hyperlink" Target="https://podminky.urs.cz/item/CS_URS_2023_02/185804211" TargetMode="External" /><Relationship Id="rId13" Type="http://schemas.openxmlformats.org/officeDocument/2006/relationships/hyperlink" Target="https://podminky.urs.cz/item/CS_URS_2023_02/185804251" TargetMode="External" /><Relationship Id="rId14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1121" TargetMode="External" /><Relationship Id="rId2" Type="http://schemas.openxmlformats.org/officeDocument/2006/relationships/hyperlink" Target="https://podminky.urs.cz/item/CS_URS_2023_02/184806111" TargetMode="External" /><Relationship Id="rId3" Type="http://schemas.openxmlformats.org/officeDocument/2006/relationships/hyperlink" Target="https://podminky.urs.cz/item/CS_URS_2023_02/184806112" TargetMode="External" /><Relationship Id="rId4" Type="http://schemas.openxmlformats.org/officeDocument/2006/relationships/hyperlink" Target="https://podminky.urs.cz/item/CS_URS_2023_02/184911111" TargetMode="External" /><Relationship Id="rId5" Type="http://schemas.openxmlformats.org/officeDocument/2006/relationships/hyperlink" Target="https://podminky.urs.cz/item/CS_URS_2023_02/185802114" TargetMode="External" /><Relationship Id="rId6" Type="http://schemas.openxmlformats.org/officeDocument/2006/relationships/hyperlink" Target="https://podminky.urs.cz/item/CS_URS_2023_02/185804213" TargetMode="External" /><Relationship Id="rId7" Type="http://schemas.openxmlformats.org/officeDocument/2006/relationships/hyperlink" Target="https://podminky.urs.cz/item/CS_URS_2023_02/184911421" TargetMode="External" /><Relationship Id="rId8" Type="http://schemas.openxmlformats.org/officeDocument/2006/relationships/hyperlink" Target="https://podminky.urs.cz/item/CS_URS_2023_02/184852322" TargetMode="External" /><Relationship Id="rId9" Type="http://schemas.openxmlformats.org/officeDocument/2006/relationships/hyperlink" Target="https://podminky.urs.cz/item/CS_URS_2023_02/185804213" TargetMode="External" /><Relationship Id="rId10" Type="http://schemas.openxmlformats.org/officeDocument/2006/relationships/hyperlink" Target="https://podminky.urs.cz/item/CS_URS_2023_02/184911111" TargetMode="External" /><Relationship Id="rId11" Type="http://schemas.openxmlformats.org/officeDocument/2006/relationships/hyperlink" Target="https://podminky.urs.cz/item/CS_URS_2023_02/184852322" TargetMode="External" /><Relationship Id="rId12" Type="http://schemas.openxmlformats.org/officeDocument/2006/relationships/hyperlink" Target="https://podminky.urs.cz/item/CS_URS_2023_02/185802114" TargetMode="External" /><Relationship Id="rId13" Type="http://schemas.openxmlformats.org/officeDocument/2006/relationships/hyperlink" Target="https://podminky.urs.cz/item/CS_URS_2023_02/184911421" TargetMode="External" /><Relationship Id="rId14" Type="http://schemas.openxmlformats.org/officeDocument/2006/relationships/hyperlink" Target="https://podminky.urs.cz/item/CS_URS_2023_02/111151121" TargetMode="External" /><Relationship Id="rId15" Type="http://schemas.openxmlformats.org/officeDocument/2006/relationships/hyperlink" Target="https://podminky.urs.cz/item/CS_URS_2023_02/185802113" TargetMode="External" /><Relationship Id="rId16" Type="http://schemas.openxmlformats.org/officeDocument/2006/relationships/hyperlink" Target="https://podminky.urs.cz/item/CS_URS_2023_02/183451431" TargetMode="External" /><Relationship Id="rId17" Type="http://schemas.openxmlformats.org/officeDocument/2006/relationships/hyperlink" Target="https://podminky.urs.cz/item/CS_URS_2023_02/185851212" TargetMode="External" /><Relationship Id="rId18" Type="http://schemas.openxmlformats.org/officeDocument/2006/relationships/hyperlink" Target="https://podminky.urs.cz/item/CS_URS_2023_02/185804214" TargetMode="External" /><Relationship Id="rId19" Type="http://schemas.openxmlformats.org/officeDocument/2006/relationships/hyperlink" Target="https://podminky.urs.cz/item/CS_URS_2023_02/185851212" TargetMode="External" /><Relationship Id="rId20" Type="http://schemas.openxmlformats.org/officeDocument/2006/relationships/hyperlink" Target="https://podminky.urs.cz/item/CS_URS_2023_02/185802123" TargetMode="External" /><Relationship Id="rId21" Type="http://schemas.openxmlformats.org/officeDocument/2006/relationships/hyperlink" Target="https://podminky.urs.cz/item/CS_URS_2023_02/185804211" TargetMode="External" /><Relationship Id="rId22" Type="http://schemas.openxmlformats.org/officeDocument/2006/relationships/hyperlink" Target="https://podminky.urs.cz/item/CS_URS_2023_02/185804251" TargetMode="External" /><Relationship Id="rId23" Type="http://schemas.openxmlformats.org/officeDocument/2006/relationships/hyperlink" Target="https://podminky.urs.cz/item/CS_URS_2023_02/183211422" TargetMode="External" /><Relationship Id="rId2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1121" TargetMode="External" /><Relationship Id="rId2" Type="http://schemas.openxmlformats.org/officeDocument/2006/relationships/hyperlink" Target="https://podminky.urs.cz/item/CS_URS_2023_02/184806111" TargetMode="External" /><Relationship Id="rId3" Type="http://schemas.openxmlformats.org/officeDocument/2006/relationships/hyperlink" Target="https://podminky.urs.cz/item/CS_URS_2023_02/184806112" TargetMode="External" /><Relationship Id="rId4" Type="http://schemas.openxmlformats.org/officeDocument/2006/relationships/hyperlink" Target="https://podminky.urs.cz/item/CS_URS_2023_02/184911111" TargetMode="External" /><Relationship Id="rId5" Type="http://schemas.openxmlformats.org/officeDocument/2006/relationships/hyperlink" Target="https://podminky.urs.cz/item/CS_URS_2023_02/185804213" TargetMode="External" /><Relationship Id="rId6" Type="http://schemas.openxmlformats.org/officeDocument/2006/relationships/hyperlink" Target="https://podminky.urs.cz/item/CS_URS_2023_02/185804213" TargetMode="External" /><Relationship Id="rId7" Type="http://schemas.openxmlformats.org/officeDocument/2006/relationships/hyperlink" Target="https://podminky.urs.cz/item/CS_URS_2023_02/184911111" TargetMode="External" /><Relationship Id="rId8" Type="http://schemas.openxmlformats.org/officeDocument/2006/relationships/hyperlink" Target="https://podminky.urs.cz/item/CS_URS_2023_02/111151121" TargetMode="External" /><Relationship Id="rId9" Type="http://schemas.openxmlformats.org/officeDocument/2006/relationships/hyperlink" Target="https://podminky.urs.cz/item/CS_URS_2023_02/185802113" TargetMode="External" /><Relationship Id="rId10" Type="http://schemas.openxmlformats.org/officeDocument/2006/relationships/hyperlink" Target="https://podminky.urs.cz/item/CS_URS_2023_02/185851212" TargetMode="External" /><Relationship Id="rId11" Type="http://schemas.openxmlformats.org/officeDocument/2006/relationships/hyperlink" Target="https://podminky.urs.cz/item/CS_URS_2023_02/185804214" TargetMode="External" /><Relationship Id="rId12" Type="http://schemas.openxmlformats.org/officeDocument/2006/relationships/hyperlink" Target="https://podminky.urs.cz/item/CS_URS_2023_02/185851212" TargetMode="External" /><Relationship Id="rId13" Type="http://schemas.openxmlformats.org/officeDocument/2006/relationships/hyperlink" Target="https://podminky.urs.cz/item/CS_URS_2023_02/185804211" TargetMode="External" /><Relationship Id="rId14" Type="http://schemas.openxmlformats.org/officeDocument/2006/relationships/hyperlink" Target="https://podminky.urs.cz/item/CS_URS_2023_02/185804251" TargetMode="External" /><Relationship Id="rId15" Type="http://schemas.openxmlformats.org/officeDocument/2006/relationships/hyperlink" Target="https://podminky.urs.cz/item/CS_URS_2023_02/183211422" TargetMode="External" /><Relationship Id="rId1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1121" TargetMode="External" /><Relationship Id="rId2" Type="http://schemas.openxmlformats.org/officeDocument/2006/relationships/hyperlink" Target="https://podminky.urs.cz/item/CS_URS_2023_02/184806111" TargetMode="External" /><Relationship Id="rId3" Type="http://schemas.openxmlformats.org/officeDocument/2006/relationships/hyperlink" Target="https://podminky.urs.cz/item/CS_URS_2023_02/184806112" TargetMode="External" /><Relationship Id="rId4" Type="http://schemas.openxmlformats.org/officeDocument/2006/relationships/hyperlink" Target="https://podminky.urs.cz/item/CS_URS_2023_02/184911421" TargetMode="External" /><Relationship Id="rId5" Type="http://schemas.openxmlformats.org/officeDocument/2006/relationships/hyperlink" Target="https://podminky.urs.cz/item/CS_URS_2023_02/185804213" TargetMode="External" /><Relationship Id="rId6" Type="http://schemas.openxmlformats.org/officeDocument/2006/relationships/hyperlink" Target="https://podminky.urs.cz/item/CS_URS_2023_02/184852322" TargetMode="External" /><Relationship Id="rId7" Type="http://schemas.openxmlformats.org/officeDocument/2006/relationships/hyperlink" Target="https://podminky.urs.cz/item/CS_URS_2023_02/185804213" TargetMode="External" /><Relationship Id="rId8" Type="http://schemas.openxmlformats.org/officeDocument/2006/relationships/hyperlink" Target="https://podminky.urs.cz/item/CS_URS_2023_02/184852322" TargetMode="External" /><Relationship Id="rId9" Type="http://schemas.openxmlformats.org/officeDocument/2006/relationships/hyperlink" Target="https://podminky.urs.cz/item/CS_URS_2023_02/184215173" TargetMode="External" /><Relationship Id="rId10" Type="http://schemas.openxmlformats.org/officeDocument/2006/relationships/hyperlink" Target="https://podminky.urs.cz/item/CS_URS_2023_02/184911421" TargetMode="External" /><Relationship Id="rId11" Type="http://schemas.openxmlformats.org/officeDocument/2006/relationships/hyperlink" Target="https://podminky.urs.cz/item/CS_URS_2023_02/111151121" TargetMode="External" /><Relationship Id="rId12" Type="http://schemas.openxmlformats.org/officeDocument/2006/relationships/hyperlink" Target="https://podminky.urs.cz/item/CS_URS_2023_02/185802113" TargetMode="External" /><Relationship Id="rId13" Type="http://schemas.openxmlformats.org/officeDocument/2006/relationships/hyperlink" Target="https://podminky.urs.cz/item/CS_URS_2023_02/183451431" TargetMode="External" /><Relationship Id="rId14" Type="http://schemas.openxmlformats.org/officeDocument/2006/relationships/hyperlink" Target="https://podminky.urs.cz/item/CS_URS_2023_02/183451515" TargetMode="External" /><Relationship Id="rId15" Type="http://schemas.openxmlformats.org/officeDocument/2006/relationships/hyperlink" Target="https://podminky.urs.cz/item/CS_URS_2023_02/185851212" TargetMode="External" /><Relationship Id="rId16" Type="http://schemas.openxmlformats.org/officeDocument/2006/relationships/hyperlink" Target="https://podminky.urs.cz/item/CS_URS_2023_02/185804214" TargetMode="External" /><Relationship Id="rId17" Type="http://schemas.openxmlformats.org/officeDocument/2006/relationships/hyperlink" Target="https://podminky.urs.cz/item/CS_URS_2023_02/185851212" TargetMode="External" /><Relationship Id="rId18" Type="http://schemas.openxmlformats.org/officeDocument/2006/relationships/hyperlink" Target="https://podminky.urs.cz/item/CS_URS_2023_02/185802123" TargetMode="External" /><Relationship Id="rId19" Type="http://schemas.openxmlformats.org/officeDocument/2006/relationships/hyperlink" Target="https://podminky.urs.cz/item/CS_URS_2023_02/185804211" TargetMode="External" /><Relationship Id="rId20" Type="http://schemas.openxmlformats.org/officeDocument/2006/relationships/hyperlink" Target="https://podminky.urs.cz/item/CS_URS_2023_02/185804251" TargetMode="External" /><Relationship Id="rId21" Type="http://schemas.openxmlformats.org/officeDocument/2006/relationships/hyperlink" Target="https://podminky.urs.cz/item/CS_URS_2023_02/184911151" TargetMode="External" /><Relationship Id="rId22" Type="http://schemas.openxmlformats.org/officeDocument/2006/relationships/hyperlink" Target="https://podminky.urs.cz/item/CS_URS_2023_02/183211422" TargetMode="External" /><Relationship Id="rId2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5804213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11151121" TargetMode="External" /><Relationship Id="rId4" Type="http://schemas.openxmlformats.org/officeDocument/2006/relationships/hyperlink" Target="https://podminky.urs.cz/item/CS_URS_2023_02/185802113" TargetMode="External" /><Relationship Id="rId5" Type="http://schemas.openxmlformats.org/officeDocument/2006/relationships/hyperlink" Target="https://podminky.urs.cz/item/CS_URS_2023_02/185851212" TargetMode="External" /><Relationship Id="rId6" Type="http://schemas.openxmlformats.org/officeDocument/2006/relationships/hyperlink" Target="https://podminky.urs.cz/item/CS_URS_2023_02/185804214" TargetMode="External" /><Relationship Id="rId7" Type="http://schemas.openxmlformats.org/officeDocument/2006/relationships/hyperlink" Target="https://podminky.urs.cz/item/CS_URS_2023_02/185851212" TargetMode="External" /><Relationship Id="rId8" Type="http://schemas.openxmlformats.org/officeDocument/2006/relationships/hyperlink" Target="https://podminky.urs.cz/item/CS_URS_2023_02/185804211" TargetMode="External" /><Relationship Id="rId9" Type="http://schemas.openxmlformats.org/officeDocument/2006/relationships/hyperlink" Target="https://podminky.urs.cz/item/CS_URS_2023_02/185804251" TargetMode="External" /><Relationship Id="rId10" Type="http://schemas.openxmlformats.org/officeDocument/2006/relationships/hyperlink" Target="https://podminky.urs.cz/item/CS_URS_2023_02/183211422" TargetMode="External" /><Relationship Id="rId1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5804213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11151121" TargetMode="External" /><Relationship Id="rId4" Type="http://schemas.openxmlformats.org/officeDocument/2006/relationships/hyperlink" Target="https://podminky.urs.cz/item/CS_URS_2023_02/185802113" TargetMode="External" /><Relationship Id="rId5" Type="http://schemas.openxmlformats.org/officeDocument/2006/relationships/hyperlink" Target="https://podminky.urs.cz/item/CS_URS_2023_02/185851212" TargetMode="External" /><Relationship Id="rId6" Type="http://schemas.openxmlformats.org/officeDocument/2006/relationships/hyperlink" Target="https://podminky.urs.cz/item/CS_URS_2023_02/185804214" TargetMode="External" /><Relationship Id="rId7" Type="http://schemas.openxmlformats.org/officeDocument/2006/relationships/hyperlink" Target="https://podminky.urs.cz/item/CS_URS_2023_02/185851212" TargetMode="External" /><Relationship Id="rId8" Type="http://schemas.openxmlformats.org/officeDocument/2006/relationships/hyperlink" Target="https://podminky.urs.cz/item/CS_URS_2023_02/185804211" TargetMode="External" /><Relationship Id="rId9" Type="http://schemas.openxmlformats.org/officeDocument/2006/relationships/hyperlink" Target="https://podminky.urs.cz/item/CS_URS_2023_02/185804251" TargetMode="External" /><Relationship Id="rId10" Type="http://schemas.openxmlformats.org/officeDocument/2006/relationships/hyperlink" Target="https://podminky.urs.cz/item/CS_URS_2023_02/183211422" TargetMode="External" /><Relationship Id="rId1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2215" TargetMode="External" /><Relationship Id="rId2" Type="http://schemas.openxmlformats.org/officeDocument/2006/relationships/hyperlink" Target="https://podminky.urs.cz/item/CS_URS_2023_02/112151011" TargetMode="External" /><Relationship Id="rId3" Type="http://schemas.openxmlformats.org/officeDocument/2006/relationships/hyperlink" Target="https://podminky.urs.cz/item/CS_URS_2023_02/112151311" TargetMode="External" /><Relationship Id="rId4" Type="http://schemas.openxmlformats.org/officeDocument/2006/relationships/hyperlink" Target="https://podminky.urs.cz/item/CS_URS_2023_02/112151312" TargetMode="External" /><Relationship Id="rId5" Type="http://schemas.openxmlformats.org/officeDocument/2006/relationships/hyperlink" Target="https://podminky.urs.cz/item/CS_URS_2023_02/112151352" TargetMode="External" /><Relationship Id="rId6" Type="http://schemas.openxmlformats.org/officeDocument/2006/relationships/hyperlink" Target="https://podminky.urs.cz/item/CS_URS_2023_02/112151354" TargetMode="External" /><Relationship Id="rId7" Type="http://schemas.openxmlformats.org/officeDocument/2006/relationships/hyperlink" Target="https://podminky.urs.cz/item/CS_URS_2023_02/112155311" TargetMode="External" /><Relationship Id="rId8" Type="http://schemas.openxmlformats.org/officeDocument/2006/relationships/hyperlink" Target="https://podminky.urs.cz/item/CS_URS_2023_02/112201111" TargetMode="External" /><Relationship Id="rId9" Type="http://schemas.openxmlformats.org/officeDocument/2006/relationships/hyperlink" Target="https://podminky.urs.cz/item/CS_URS_2023_02/112201112" TargetMode="External" /><Relationship Id="rId10" Type="http://schemas.openxmlformats.org/officeDocument/2006/relationships/hyperlink" Target="https://podminky.urs.cz/item/CS_URS_2023_02/112201114" TargetMode="External" /><Relationship Id="rId11" Type="http://schemas.openxmlformats.org/officeDocument/2006/relationships/hyperlink" Target="https://podminky.urs.cz/item/CS_URS_2023_02/181311103" TargetMode="External" /><Relationship Id="rId12" Type="http://schemas.openxmlformats.org/officeDocument/2006/relationships/hyperlink" Target="https://podminky.urs.cz/item/CS_URS_2023_02/183902122" TargetMode="External" /><Relationship Id="rId13" Type="http://schemas.openxmlformats.org/officeDocument/2006/relationships/hyperlink" Target="https://podminky.urs.cz/item/CS_URS_2023_02/184818241" TargetMode="External" /><Relationship Id="rId14" Type="http://schemas.openxmlformats.org/officeDocument/2006/relationships/hyperlink" Target="https://podminky.urs.cz/item/CS_URS_2023_02/185804312" TargetMode="External" /><Relationship Id="rId15" Type="http://schemas.openxmlformats.org/officeDocument/2006/relationships/hyperlink" Target="https://podminky.urs.cz/item/CS_URS_2023_02/185805212" TargetMode="External" /><Relationship Id="rId16" Type="http://schemas.openxmlformats.org/officeDocument/2006/relationships/hyperlink" Target="https://podminky.urs.cz/item/CS_URS_2023_02/185851121" TargetMode="External" /><Relationship Id="rId17" Type="http://schemas.openxmlformats.org/officeDocument/2006/relationships/hyperlink" Target="https://podminky.urs.cz/item/CS_URS_2023_02/998231311" TargetMode="External" /><Relationship Id="rId18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T202306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náměstí Míru v Tišnově, etapa 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Tišnov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Tišnov, náměstí Míru 111, 666 01 Tišnov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Petr Velička autorizovaný architekt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Čiklová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37.5" customHeight="1">
      <c r="A95" s="7"/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ROUND(AG96+AG105+AG116+AG117+AG120+AG122,2)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83</v>
      </c>
      <c r="AR95" s="126"/>
      <c r="AS95" s="127">
        <f>ROUND(AS96+AS105+AS116+AS117+AS120+AS122,2)</f>
        <v>0</v>
      </c>
      <c r="AT95" s="128">
        <f>ROUND(SUM(AV95:AW95),2)</f>
        <v>0</v>
      </c>
      <c r="AU95" s="129">
        <f>ROUND(AU96+AU105+AU116+AU117+AU120+AU122,5)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ROUND(AZ96+AZ105+AZ116+AZ117+AZ120+AZ122,2)</f>
        <v>0</v>
      </c>
      <c r="BA95" s="128">
        <f>ROUND(BA96+BA105+BA116+BA117+BA120+BA122,2)</f>
        <v>0</v>
      </c>
      <c r="BB95" s="128">
        <f>ROUND(BB96+BB105+BB116+BB117+BB120+BB122,2)</f>
        <v>0</v>
      </c>
      <c r="BC95" s="128">
        <f>ROUND(BC96+BC105+BC116+BC117+BC120+BC122,2)</f>
        <v>0</v>
      </c>
      <c r="BD95" s="130">
        <f>ROUND(BD96+BD105+BD116+BD117+BD120+BD122,2)</f>
        <v>0</v>
      </c>
      <c r="BE95" s="7"/>
      <c r="BS95" s="131" t="s">
        <v>76</v>
      </c>
      <c r="BT95" s="131" t="s">
        <v>84</v>
      </c>
      <c r="BU95" s="131" t="s">
        <v>78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23.25" customHeight="1">
      <c r="A96" s="4"/>
      <c r="B96" s="70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ROUND(SUM(AG97:AG104),2)</f>
        <v>0</v>
      </c>
      <c r="AH96" s="132"/>
      <c r="AI96" s="132"/>
      <c r="AJ96" s="132"/>
      <c r="AK96" s="132"/>
      <c r="AL96" s="132"/>
      <c r="AM96" s="132"/>
      <c r="AN96" s="135">
        <f>SUM(AG96,AT96)</f>
        <v>0</v>
      </c>
      <c r="AO96" s="132"/>
      <c r="AP96" s="132"/>
      <c r="AQ96" s="136" t="s">
        <v>89</v>
      </c>
      <c r="AR96" s="72"/>
      <c r="AS96" s="137">
        <f>ROUND(SUM(AS97:AS104),2)</f>
        <v>0</v>
      </c>
      <c r="AT96" s="138">
        <f>ROUND(SUM(AV96:AW96),2)</f>
        <v>0</v>
      </c>
      <c r="AU96" s="139">
        <f>ROUND(SUM(AU97:AU104),5)</f>
        <v>0</v>
      </c>
      <c r="AV96" s="138">
        <f>ROUND(AZ96*L29,2)</f>
        <v>0</v>
      </c>
      <c r="AW96" s="138">
        <f>ROUND(BA96*L30,2)</f>
        <v>0</v>
      </c>
      <c r="AX96" s="138">
        <f>ROUND(BB96*L29,2)</f>
        <v>0</v>
      </c>
      <c r="AY96" s="138">
        <f>ROUND(BC96*L30,2)</f>
        <v>0</v>
      </c>
      <c r="AZ96" s="138">
        <f>ROUND(SUM(AZ97:AZ104),2)</f>
        <v>0</v>
      </c>
      <c r="BA96" s="138">
        <f>ROUND(SUM(BA97:BA104),2)</f>
        <v>0</v>
      </c>
      <c r="BB96" s="138">
        <f>ROUND(SUM(BB97:BB104),2)</f>
        <v>0</v>
      </c>
      <c r="BC96" s="138">
        <f>ROUND(SUM(BC97:BC104),2)</f>
        <v>0</v>
      </c>
      <c r="BD96" s="140">
        <f>ROUND(SUM(BD97:BD104),2)</f>
        <v>0</v>
      </c>
      <c r="BE96" s="4"/>
      <c r="BS96" s="141" t="s">
        <v>76</v>
      </c>
      <c r="BT96" s="141" t="s">
        <v>86</v>
      </c>
      <c r="BU96" s="141" t="s">
        <v>78</v>
      </c>
      <c r="BV96" s="141" t="s">
        <v>79</v>
      </c>
      <c r="BW96" s="141" t="s">
        <v>90</v>
      </c>
      <c r="BX96" s="141" t="s">
        <v>85</v>
      </c>
      <c r="CL96" s="141" t="s">
        <v>1</v>
      </c>
    </row>
    <row r="97" s="4" customFormat="1" ht="35.25" customHeight="1">
      <c r="A97" s="142" t="s">
        <v>91</v>
      </c>
      <c r="B97" s="70"/>
      <c r="C97" s="132"/>
      <c r="D97" s="132"/>
      <c r="E97" s="132"/>
      <c r="F97" s="133" t="s">
        <v>92</v>
      </c>
      <c r="G97" s="133"/>
      <c r="H97" s="133"/>
      <c r="I97" s="133"/>
      <c r="J97" s="133"/>
      <c r="K97" s="132"/>
      <c r="L97" s="133" t="s">
        <v>93</v>
      </c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5">
        <f>'112D-1 - SO 01.2 - Veřejn...'!J34</f>
        <v>0</v>
      </c>
      <c r="AH97" s="132"/>
      <c r="AI97" s="132"/>
      <c r="AJ97" s="132"/>
      <c r="AK97" s="132"/>
      <c r="AL97" s="132"/>
      <c r="AM97" s="132"/>
      <c r="AN97" s="135">
        <f>SUM(AG97,AT97)</f>
        <v>0</v>
      </c>
      <c r="AO97" s="132"/>
      <c r="AP97" s="132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'112D-1 - SO 01.2 - Veřejn...'!P129</f>
        <v>0</v>
      </c>
      <c r="AV97" s="138">
        <f>'112D-1 - SO 01.2 - Veřejn...'!J37</f>
        <v>0</v>
      </c>
      <c r="AW97" s="138">
        <f>'112D-1 - SO 01.2 - Veřejn...'!J38</f>
        <v>0</v>
      </c>
      <c r="AX97" s="138">
        <f>'112D-1 - SO 01.2 - Veřejn...'!J39</f>
        <v>0</v>
      </c>
      <c r="AY97" s="138">
        <f>'112D-1 - SO 01.2 - Veřejn...'!J40</f>
        <v>0</v>
      </c>
      <c r="AZ97" s="138">
        <f>'112D-1 - SO 01.2 - Veřejn...'!F37</f>
        <v>0</v>
      </c>
      <c r="BA97" s="138">
        <f>'112D-1 - SO 01.2 - Veřejn...'!F38</f>
        <v>0</v>
      </c>
      <c r="BB97" s="138">
        <f>'112D-1 - SO 01.2 - Veřejn...'!F39</f>
        <v>0</v>
      </c>
      <c r="BC97" s="138">
        <f>'112D-1 - SO 01.2 - Veřejn...'!F40</f>
        <v>0</v>
      </c>
      <c r="BD97" s="140">
        <f>'112D-1 - SO 01.2 - Veřejn...'!F41</f>
        <v>0</v>
      </c>
      <c r="BE97" s="4"/>
      <c r="BT97" s="141" t="s">
        <v>94</v>
      </c>
      <c r="BV97" s="141" t="s">
        <v>79</v>
      </c>
      <c r="BW97" s="141" t="s">
        <v>95</v>
      </c>
      <c r="BX97" s="141" t="s">
        <v>90</v>
      </c>
      <c r="CL97" s="141" t="s">
        <v>1</v>
      </c>
    </row>
    <row r="98" s="4" customFormat="1" ht="35.25" customHeight="1">
      <c r="A98" s="142" t="s">
        <v>91</v>
      </c>
      <c r="B98" s="70"/>
      <c r="C98" s="132"/>
      <c r="D98" s="132"/>
      <c r="E98" s="132"/>
      <c r="F98" s="133" t="s">
        <v>96</v>
      </c>
      <c r="G98" s="133"/>
      <c r="H98" s="133"/>
      <c r="I98" s="133"/>
      <c r="J98" s="133"/>
      <c r="K98" s="132"/>
      <c r="L98" s="133" t="s">
        <v>97</v>
      </c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5">
        <f>'112D-2 - SO 01.2 - Veřejn...'!J34</f>
        <v>0</v>
      </c>
      <c r="AH98" s="132"/>
      <c r="AI98" s="132"/>
      <c r="AJ98" s="132"/>
      <c r="AK98" s="132"/>
      <c r="AL98" s="132"/>
      <c r="AM98" s="132"/>
      <c r="AN98" s="135">
        <f>SUM(AG98,AT98)</f>
        <v>0</v>
      </c>
      <c r="AO98" s="132"/>
      <c r="AP98" s="132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'112D-2 - SO 01.2 - Veřejn...'!P129</f>
        <v>0</v>
      </c>
      <c r="AV98" s="138">
        <f>'112D-2 - SO 01.2 - Veřejn...'!J37</f>
        <v>0</v>
      </c>
      <c r="AW98" s="138">
        <f>'112D-2 - SO 01.2 - Veřejn...'!J38</f>
        <v>0</v>
      </c>
      <c r="AX98" s="138">
        <f>'112D-2 - SO 01.2 - Veřejn...'!J39</f>
        <v>0</v>
      </c>
      <c r="AY98" s="138">
        <f>'112D-2 - SO 01.2 - Veřejn...'!J40</f>
        <v>0</v>
      </c>
      <c r="AZ98" s="138">
        <f>'112D-2 - SO 01.2 - Veřejn...'!F37</f>
        <v>0</v>
      </c>
      <c r="BA98" s="138">
        <f>'112D-2 - SO 01.2 - Veřejn...'!F38</f>
        <v>0</v>
      </c>
      <c r="BB98" s="138">
        <f>'112D-2 - SO 01.2 - Veřejn...'!F39</f>
        <v>0</v>
      </c>
      <c r="BC98" s="138">
        <f>'112D-2 - SO 01.2 - Veřejn...'!F40</f>
        <v>0</v>
      </c>
      <c r="BD98" s="140">
        <f>'112D-2 - SO 01.2 - Veřejn...'!F41</f>
        <v>0</v>
      </c>
      <c r="BE98" s="4"/>
      <c r="BT98" s="141" t="s">
        <v>94</v>
      </c>
      <c r="BV98" s="141" t="s">
        <v>79</v>
      </c>
      <c r="BW98" s="141" t="s">
        <v>98</v>
      </c>
      <c r="BX98" s="141" t="s">
        <v>90</v>
      </c>
      <c r="CL98" s="141" t="s">
        <v>1</v>
      </c>
    </row>
    <row r="99" s="4" customFormat="1" ht="35.25" customHeight="1">
      <c r="A99" s="142" t="s">
        <v>91</v>
      </c>
      <c r="B99" s="70"/>
      <c r="C99" s="132"/>
      <c r="D99" s="132"/>
      <c r="E99" s="132"/>
      <c r="F99" s="133" t="s">
        <v>99</v>
      </c>
      <c r="G99" s="133"/>
      <c r="H99" s="133"/>
      <c r="I99" s="133"/>
      <c r="J99" s="133"/>
      <c r="K99" s="132"/>
      <c r="L99" s="133" t="s">
        <v>100</v>
      </c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5">
        <f>'112D-3 - SO 01.2 - Veřejn...'!J34</f>
        <v>0</v>
      </c>
      <c r="AH99" s="132"/>
      <c r="AI99" s="132"/>
      <c r="AJ99" s="132"/>
      <c r="AK99" s="132"/>
      <c r="AL99" s="132"/>
      <c r="AM99" s="132"/>
      <c r="AN99" s="135">
        <f>SUM(AG99,AT99)</f>
        <v>0</v>
      </c>
      <c r="AO99" s="132"/>
      <c r="AP99" s="132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'112D-3 - SO 01.2 - Veřejn...'!P128</f>
        <v>0</v>
      </c>
      <c r="AV99" s="138">
        <f>'112D-3 - SO 01.2 - Veřejn...'!J37</f>
        <v>0</v>
      </c>
      <c r="AW99" s="138">
        <f>'112D-3 - SO 01.2 - Veřejn...'!J38</f>
        <v>0</v>
      </c>
      <c r="AX99" s="138">
        <f>'112D-3 - SO 01.2 - Veřejn...'!J39</f>
        <v>0</v>
      </c>
      <c r="AY99" s="138">
        <f>'112D-3 - SO 01.2 - Veřejn...'!J40</f>
        <v>0</v>
      </c>
      <c r="AZ99" s="138">
        <f>'112D-3 - SO 01.2 - Veřejn...'!F37</f>
        <v>0</v>
      </c>
      <c r="BA99" s="138">
        <f>'112D-3 - SO 01.2 - Veřejn...'!F38</f>
        <v>0</v>
      </c>
      <c r="BB99" s="138">
        <f>'112D-3 - SO 01.2 - Veřejn...'!F39</f>
        <v>0</v>
      </c>
      <c r="BC99" s="138">
        <f>'112D-3 - SO 01.2 - Veřejn...'!F40</f>
        <v>0</v>
      </c>
      <c r="BD99" s="140">
        <f>'112D-3 - SO 01.2 - Veřejn...'!F41</f>
        <v>0</v>
      </c>
      <c r="BE99" s="4"/>
      <c r="BT99" s="141" t="s">
        <v>94</v>
      </c>
      <c r="BV99" s="141" t="s">
        <v>79</v>
      </c>
      <c r="BW99" s="141" t="s">
        <v>101</v>
      </c>
      <c r="BX99" s="141" t="s">
        <v>90</v>
      </c>
      <c r="CL99" s="141" t="s">
        <v>1</v>
      </c>
    </row>
    <row r="100" s="4" customFormat="1" ht="35.25" customHeight="1">
      <c r="A100" s="142" t="s">
        <v>91</v>
      </c>
      <c r="B100" s="70"/>
      <c r="C100" s="132"/>
      <c r="D100" s="132"/>
      <c r="E100" s="132"/>
      <c r="F100" s="133" t="s">
        <v>102</v>
      </c>
      <c r="G100" s="133"/>
      <c r="H100" s="133"/>
      <c r="I100" s="133"/>
      <c r="J100" s="133"/>
      <c r="K100" s="132"/>
      <c r="L100" s="133" t="s">
        <v>103</v>
      </c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5">
        <f>'112D-4 - SO 01.2 - Veřejn...'!J34</f>
        <v>0</v>
      </c>
      <c r="AH100" s="132"/>
      <c r="AI100" s="132"/>
      <c r="AJ100" s="132"/>
      <c r="AK100" s="132"/>
      <c r="AL100" s="132"/>
      <c r="AM100" s="132"/>
      <c r="AN100" s="135">
        <f>SUM(AG100,AT100)</f>
        <v>0</v>
      </c>
      <c r="AO100" s="132"/>
      <c r="AP100" s="132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'112D-4 - SO 01.2 - Veřejn...'!P127</f>
        <v>0</v>
      </c>
      <c r="AV100" s="138">
        <f>'112D-4 - SO 01.2 - Veřejn...'!J37</f>
        <v>0</v>
      </c>
      <c r="AW100" s="138">
        <f>'112D-4 - SO 01.2 - Veřejn...'!J38</f>
        <v>0</v>
      </c>
      <c r="AX100" s="138">
        <f>'112D-4 - SO 01.2 - Veřejn...'!J39</f>
        <v>0</v>
      </c>
      <c r="AY100" s="138">
        <f>'112D-4 - SO 01.2 - Veřejn...'!J40</f>
        <v>0</v>
      </c>
      <c r="AZ100" s="138">
        <f>'112D-4 - SO 01.2 - Veřejn...'!F37</f>
        <v>0</v>
      </c>
      <c r="BA100" s="138">
        <f>'112D-4 - SO 01.2 - Veřejn...'!F38</f>
        <v>0</v>
      </c>
      <c r="BB100" s="138">
        <f>'112D-4 - SO 01.2 - Veřejn...'!F39</f>
        <v>0</v>
      </c>
      <c r="BC100" s="138">
        <f>'112D-4 - SO 01.2 - Veřejn...'!F40</f>
        <v>0</v>
      </c>
      <c r="BD100" s="140">
        <f>'112D-4 - SO 01.2 - Veřejn...'!F41</f>
        <v>0</v>
      </c>
      <c r="BE100" s="4"/>
      <c r="BT100" s="141" t="s">
        <v>94</v>
      </c>
      <c r="BV100" s="141" t="s">
        <v>79</v>
      </c>
      <c r="BW100" s="141" t="s">
        <v>104</v>
      </c>
      <c r="BX100" s="141" t="s">
        <v>90</v>
      </c>
      <c r="CL100" s="141" t="s">
        <v>1</v>
      </c>
    </row>
    <row r="101" s="4" customFormat="1" ht="35.25" customHeight="1">
      <c r="A101" s="142" t="s">
        <v>91</v>
      </c>
      <c r="B101" s="70"/>
      <c r="C101" s="132"/>
      <c r="D101" s="132"/>
      <c r="E101" s="132"/>
      <c r="F101" s="133" t="s">
        <v>105</v>
      </c>
      <c r="G101" s="133"/>
      <c r="H101" s="133"/>
      <c r="I101" s="133"/>
      <c r="J101" s="133"/>
      <c r="K101" s="132"/>
      <c r="L101" s="133" t="s">
        <v>106</v>
      </c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5">
        <f>'112D-5 - SO 01.2 - Veřejn...'!J34</f>
        <v>0</v>
      </c>
      <c r="AH101" s="132"/>
      <c r="AI101" s="132"/>
      <c r="AJ101" s="132"/>
      <c r="AK101" s="132"/>
      <c r="AL101" s="132"/>
      <c r="AM101" s="132"/>
      <c r="AN101" s="135">
        <f>SUM(AG101,AT101)</f>
        <v>0</v>
      </c>
      <c r="AO101" s="132"/>
      <c r="AP101" s="132"/>
      <c r="AQ101" s="136" t="s">
        <v>89</v>
      </c>
      <c r="AR101" s="72"/>
      <c r="AS101" s="137">
        <v>0</v>
      </c>
      <c r="AT101" s="138">
        <f>ROUND(SUM(AV101:AW101),2)</f>
        <v>0</v>
      </c>
      <c r="AU101" s="139">
        <f>'112D-5 - SO 01.2 - Veřejn...'!P127</f>
        <v>0</v>
      </c>
      <c r="AV101" s="138">
        <f>'112D-5 - SO 01.2 - Veřejn...'!J37</f>
        <v>0</v>
      </c>
      <c r="AW101" s="138">
        <f>'112D-5 - SO 01.2 - Veřejn...'!J38</f>
        <v>0</v>
      </c>
      <c r="AX101" s="138">
        <f>'112D-5 - SO 01.2 - Veřejn...'!J39</f>
        <v>0</v>
      </c>
      <c r="AY101" s="138">
        <f>'112D-5 - SO 01.2 - Veřejn...'!J40</f>
        <v>0</v>
      </c>
      <c r="AZ101" s="138">
        <f>'112D-5 - SO 01.2 - Veřejn...'!F37</f>
        <v>0</v>
      </c>
      <c r="BA101" s="138">
        <f>'112D-5 - SO 01.2 - Veřejn...'!F38</f>
        <v>0</v>
      </c>
      <c r="BB101" s="138">
        <f>'112D-5 - SO 01.2 - Veřejn...'!F39</f>
        <v>0</v>
      </c>
      <c r="BC101" s="138">
        <f>'112D-5 - SO 01.2 - Veřejn...'!F40</f>
        <v>0</v>
      </c>
      <c r="BD101" s="140">
        <f>'112D-5 - SO 01.2 - Veřejn...'!F41</f>
        <v>0</v>
      </c>
      <c r="BE101" s="4"/>
      <c r="BT101" s="141" t="s">
        <v>94</v>
      </c>
      <c r="BV101" s="141" t="s">
        <v>79</v>
      </c>
      <c r="BW101" s="141" t="s">
        <v>107</v>
      </c>
      <c r="BX101" s="141" t="s">
        <v>90</v>
      </c>
      <c r="CL101" s="141" t="s">
        <v>1</v>
      </c>
    </row>
    <row r="102" s="4" customFormat="1" ht="35.25" customHeight="1">
      <c r="A102" s="142" t="s">
        <v>91</v>
      </c>
      <c r="B102" s="70"/>
      <c r="C102" s="132"/>
      <c r="D102" s="132"/>
      <c r="E102" s="132"/>
      <c r="F102" s="133" t="s">
        <v>108</v>
      </c>
      <c r="G102" s="133"/>
      <c r="H102" s="133"/>
      <c r="I102" s="133"/>
      <c r="J102" s="133"/>
      <c r="K102" s="132"/>
      <c r="L102" s="133" t="s">
        <v>109</v>
      </c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5">
        <f>'112D-6 - SO 01.2 - Veřejn...'!J34</f>
        <v>0</v>
      </c>
      <c r="AH102" s="132"/>
      <c r="AI102" s="132"/>
      <c r="AJ102" s="132"/>
      <c r="AK102" s="132"/>
      <c r="AL102" s="132"/>
      <c r="AM102" s="132"/>
      <c r="AN102" s="135">
        <f>SUM(AG102,AT102)</f>
        <v>0</v>
      </c>
      <c r="AO102" s="132"/>
      <c r="AP102" s="132"/>
      <c r="AQ102" s="136" t="s">
        <v>89</v>
      </c>
      <c r="AR102" s="72"/>
      <c r="AS102" s="137">
        <v>0</v>
      </c>
      <c r="AT102" s="138">
        <f>ROUND(SUM(AV102:AW102),2)</f>
        <v>0</v>
      </c>
      <c r="AU102" s="139">
        <f>'112D-6 - SO 01.2 - Veřejn...'!P129</f>
        <v>0</v>
      </c>
      <c r="AV102" s="138">
        <f>'112D-6 - SO 01.2 - Veřejn...'!J37</f>
        <v>0</v>
      </c>
      <c r="AW102" s="138">
        <f>'112D-6 - SO 01.2 - Veřejn...'!J38</f>
        <v>0</v>
      </c>
      <c r="AX102" s="138">
        <f>'112D-6 - SO 01.2 - Veřejn...'!J39</f>
        <v>0</v>
      </c>
      <c r="AY102" s="138">
        <f>'112D-6 - SO 01.2 - Veřejn...'!J40</f>
        <v>0</v>
      </c>
      <c r="AZ102" s="138">
        <f>'112D-6 - SO 01.2 - Veřejn...'!F37</f>
        <v>0</v>
      </c>
      <c r="BA102" s="138">
        <f>'112D-6 - SO 01.2 - Veřejn...'!F38</f>
        <v>0</v>
      </c>
      <c r="BB102" s="138">
        <f>'112D-6 - SO 01.2 - Veřejn...'!F39</f>
        <v>0</v>
      </c>
      <c r="BC102" s="138">
        <f>'112D-6 - SO 01.2 - Veřejn...'!F40</f>
        <v>0</v>
      </c>
      <c r="BD102" s="140">
        <f>'112D-6 - SO 01.2 - Veřejn...'!F41</f>
        <v>0</v>
      </c>
      <c r="BE102" s="4"/>
      <c r="BT102" s="141" t="s">
        <v>94</v>
      </c>
      <c r="BV102" s="141" t="s">
        <v>79</v>
      </c>
      <c r="BW102" s="141" t="s">
        <v>110</v>
      </c>
      <c r="BX102" s="141" t="s">
        <v>90</v>
      </c>
      <c r="CL102" s="141" t="s">
        <v>1</v>
      </c>
    </row>
    <row r="103" s="4" customFormat="1" ht="35.25" customHeight="1">
      <c r="A103" s="142" t="s">
        <v>91</v>
      </c>
      <c r="B103" s="70"/>
      <c r="C103" s="132"/>
      <c r="D103" s="132"/>
      <c r="E103" s="132"/>
      <c r="F103" s="133" t="s">
        <v>111</v>
      </c>
      <c r="G103" s="133"/>
      <c r="H103" s="133"/>
      <c r="I103" s="133"/>
      <c r="J103" s="133"/>
      <c r="K103" s="132"/>
      <c r="L103" s="133" t="s">
        <v>112</v>
      </c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5">
        <f>'112D-7 - SO 01.2 - Veřejn...'!J34</f>
        <v>0</v>
      </c>
      <c r="AH103" s="132"/>
      <c r="AI103" s="132"/>
      <c r="AJ103" s="132"/>
      <c r="AK103" s="132"/>
      <c r="AL103" s="132"/>
      <c r="AM103" s="132"/>
      <c r="AN103" s="135">
        <f>SUM(AG103,AT103)</f>
        <v>0</v>
      </c>
      <c r="AO103" s="132"/>
      <c r="AP103" s="132"/>
      <c r="AQ103" s="136" t="s">
        <v>89</v>
      </c>
      <c r="AR103" s="72"/>
      <c r="AS103" s="137">
        <v>0</v>
      </c>
      <c r="AT103" s="138">
        <f>ROUND(SUM(AV103:AW103),2)</f>
        <v>0</v>
      </c>
      <c r="AU103" s="139">
        <f>'112D-7 - SO 01.2 - Veřejn...'!P125</f>
        <v>0</v>
      </c>
      <c r="AV103" s="138">
        <f>'112D-7 - SO 01.2 - Veřejn...'!J37</f>
        <v>0</v>
      </c>
      <c r="AW103" s="138">
        <f>'112D-7 - SO 01.2 - Veřejn...'!J38</f>
        <v>0</v>
      </c>
      <c r="AX103" s="138">
        <f>'112D-7 - SO 01.2 - Veřejn...'!J39</f>
        <v>0</v>
      </c>
      <c r="AY103" s="138">
        <f>'112D-7 - SO 01.2 - Veřejn...'!J40</f>
        <v>0</v>
      </c>
      <c r="AZ103" s="138">
        <f>'112D-7 - SO 01.2 - Veřejn...'!F37</f>
        <v>0</v>
      </c>
      <c r="BA103" s="138">
        <f>'112D-7 - SO 01.2 - Veřejn...'!F38</f>
        <v>0</v>
      </c>
      <c r="BB103" s="138">
        <f>'112D-7 - SO 01.2 - Veřejn...'!F39</f>
        <v>0</v>
      </c>
      <c r="BC103" s="138">
        <f>'112D-7 - SO 01.2 - Veřejn...'!F40</f>
        <v>0</v>
      </c>
      <c r="BD103" s="140">
        <f>'112D-7 - SO 01.2 - Veřejn...'!F41</f>
        <v>0</v>
      </c>
      <c r="BE103" s="4"/>
      <c r="BT103" s="141" t="s">
        <v>94</v>
      </c>
      <c r="BV103" s="141" t="s">
        <v>79</v>
      </c>
      <c r="BW103" s="141" t="s">
        <v>113</v>
      </c>
      <c r="BX103" s="141" t="s">
        <v>90</v>
      </c>
      <c r="CL103" s="141" t="s">
        <v>1</v>
      </c>
    </row>
    <row r="104" s="4" customFormat="1" ht="35.25" customHeight="1">
      <c r="A104" s="142" t="s">
        <v>91</v>
      </c>
      <c r="B104" s="70"/>
      <c r="C104" s="132"/>
      <c r="D104" s="132"/>
      <c r="E104" s="132"/>
      <c r="F104" s="133" t="s">
        <v>114</v>
      </c>
      <c r="G104" s="133"/>
      <c r="H104" s="133"/>
      <c r="I104" s="133"/>
      <c r="J104" s="133"/>
      <c r="K104" s="132"/>
      <c r="L104" s="133" t="s">
        <v>115</v>
      </c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5">
        <f>'112D-8 - SO 01.2 - Veřejn...'!J34</f>
        <v>0</v>
      </c>
      <c r="AH104" s="132"/>
      <c r="AI104" s="132"/>
      <c r="AJ104" s="132"/>
      <c r="AK104" s="132"/>
      <c r="AL104" s="132"/>
      <c r="AM104" s="132"/>
      <c r="AN104" s="135">
        <f>SUM(AG104,AT104)</f>
        <v>0</v>
      </c>
      <c r="AO104" s="132"/>
      <c r="AP104" s="132"/>
      <c r="AQ104" s="136" t="s">
        <v>89</v>
      </c>
      <c r="AR104" s="72"/>
      <c r="AS104" s="137">
        <v>0</v>
      </c>
      <c r="AT104" s="138">
        <f>ROUND(SUM(AV104:AW104),2)</f>
        <v>0</v>
      </c>
      <c r="AU104" s="139">
        <f>'112D-8 - SO 01.2 - Veřejn...'!P125</f>
        <v>0</v>
      </c>
      <c r="AV104" s="138">
        <f>'112D-8 - SO 01.2 - Veřejn...'!J37</f>
        <v>0</v>
      </c>
      <c r="AW104" s="138">
        <f>'112D-8 - SO 01.2 - Veřejn...'!J38</f>
        <v>0</v>
      </c>
      <c r="AX104" s="138">
        <f>'112D-8 - SO 01.2 - Veřejn...'!J39</f>
        <v>0</v>
      </c>
      <c r="AY104" s="138">
        <f>'112D-8 - SO 01.2 - Veřejn...'!J40</f>
        <v>0</v>
      </c>
      <c r="AZ104" s="138">
        <f>'112D-8 - SO 01.2 - Veřejn...'!F37</f>
        <v>0</v>
      </c>
      <c r="BA104" s="138">
        <f>'112D-8 - SO 01.2 - Veřejn...'!F38</f>
        <v>0</v>
      </c>
      <c r="BB104" s="138">
        <f>'112D-8 - SO 01.2 - Veřejn...'!F39</f>
        <v>0</v>
      </c>
      <c r="BC104" s="138">
        <f>'112D-8 - SO 01.2 - Veřejn...'!F40</f>
        <v>0</v>
      </c>
      <c r="BD104" s="140">
        <f>'112D-8 - SO 01.2 - Veřejn...'!F41</f>
        <v>0</v>
      </c>
      <c r="BE104" s="4"/>
      <c r="BT104" s="141" t="s">
        <v>94</v>
      </c>
      <c r="BV104" s="141" t="s">
        <v>79</v>
      </c>
      <c r="BW104" s="141" t="s">
        <v>116</v>
      </c>
      <c r="BX104" s="141" t="s">
        <v>90</v>
      </c>
      <c r="CL104" s="141" t="s">
        <v>1</v>
      </c>
    </row>
    <row r="105" s="4" customFormat="1" ht="16.5" customHeight="1">
      <c r="A105" s="4"/>
      <c r="B105" s="70"/>
      <c r="C105" s="132"/>
      <c r="D105" s="132"/>
      <c r="E105" s="133" t="s">
        <v>117</v>
      </c>
      <c r="F105" s="133"/>
      <c r="G105" s="133"/>
      <c r="H105" s="133"/>
      <c r="I105" s="133"/>
      <c r="J105" s="132"/>
      <c r="K105" s="133" t="s">
        <v>118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ROUND(AG106+SUM(AG113:AG115),2)</f>
        <v>0</v>
      </c>
      <c r="AH105" s="132"/>
      <c r="AI105" s="132"/>
      <c r="AJ105" s="132"/>
      <c r="AK105" s="132"/>
      <c r="AL105" s="132"/>
      <c r="AM105" s="132"/>
      <c r="AN105" s="135">
        <f>SUM(AG105,AT105)</f>
        <v>0</v>
      </c>
      <c r="AO105" s="132"/>
      <c r="AP105" s="132"/>
      <c r="AQ105" s="136" t="s">
        <v>89</v>
      </c>
      <c r="AR105" s="72"/>
      <c r="AS105" s="137">
        <f>ROUND(AS106+SUM(AS113:AS115),2)</f>
        <v>0</v>
      </c>
      <c r="AT105" s="138">
        <f>ROUND(SUM(AV105:AW105),2)</f>
        <v>0</v>
      </c>
      <c r="AU105" s="139">
        <f>ROUND(AU106+SUM(AU113:AU115),5)</f>
        <v>0</v>
      </c>
      <c r="AV105" s="138">
        <f>ROUND(AZ105*L29,2)</f>
        <v>0</v>
      </c>
      <c r="AW105" s="138">
        <f>ROUND(BA105*L30,2)</f>
        <v>0</v>
      </c>
      <c r="AX105" s="138">
        <f>ROUND(BB105*L29,2)</f>
        <v>0</v>
      </c>
      <c r="AY105" s="138">
        <f>ROUND(BC105*L30,2)</f>
        <v>0</v>
      </c>
      <c r="AZ105" s="138">
        <f>ROUND(AZ106+SUM(AZ113:AZ115),2)</f>
        <v>0</v>
      </c>
      <c r="BA105" s="138">
        <f>ROUND(BA106+SUM(BA113:BA115),2)</f>
        <v>0</v>
      </c>
      <c r="BB105" s="138">
        <f>ROUND(BB106+SUM(BB113:BB115),2)</f>
        <v>0</v>
      </c>
      <c r="BC105" s="138">
        <f>ROUND(BC106+SUM(BC113:BC115),2)</f>
        <v>0</v>
      </c>
      <c r="BD105" s="140">
        <f>ROUND(BD106+SUM(BD113:BD115),2)</f>
        <v>0</v>
      </c>
      <c r="BE105" s="4"/>
      <c r="BS105" s="141" t="s">
        <v>76</v>
      </c>
      <c r="BT105" s="141" t="s">
        <v>86</v>
      </c>
      <c r="BU105" s="141" t="s">
        <v>78</v>
      </c>
      <c r="BV105" s="141" t="s">
        <v>79</v>
      </c>
      <c r="BW105" s="141" t="s">
        <v>119</v>
      </c>
      <c r="BX105" s="141" t="s">
        <v>85</v>
      </c>
      <c r="CL105" s="141" t="s">
        <v>1</v>
      </c>
    </row>
    <row r="106" s="4" customFormat="1" ht="23.25" customHeight="1">
      <c r="A106" s="4"/>
      <c r="B106" s="70"/>
      <c r="C106" s="132"/>
      <c r="D106" s="132"/>
      <c r="E106" s="132"/>
      <c r="F106" s="133" t="s">
        <v>120</v>
      </c>
      <c r="G106" s="133"/>
      <c r="H106" s="133"/>
      <c r="I106" s="133"/>
      <c r="J106" s="133"/>
      <c r="K106" s="132"/>
      <c r="L106" s="133" t="s">
        <v>121</v>
      </c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ROUND(SUM(AG107:AG112),2)</f>
        <v>0</v>
      </c>
      <c r="AH106" s="132"/>
      <c r="AI106" s="132"/>
      <c r="AJ106" s="132"/>
      <c r="AK106" s="132"/>
      <c r="AL106" s="132"/>
      <c r="AM106" s="132"/>
      <c r="AN106" s="135">
        <f>SUM(AG106,AT106)</f>
        <v>0</v>
      </c>
      <c r="AO106" s="132"/>
      <c r="AP106" s="132"/>
      <c r="AQ106" s="136" t="s">
        <v>89</v>
      </c>
      <c r="AR106" s="72"/>
      <c r="AS106" s="137">
        <f>ROUND(SUM(AS107:AS112),2)</f>
        <v>0</v>
      </c>
      <c r="AT106" s="138">
        <f>ROUND(SUM(AV106:AW106),2)</f>
        <v>0</v>
      </c>
      <c r="AU106" s="139">
        <f>ROUND(SUM(AU107:AU112),5)</f>
        <v>0</v>
      </c>
      <c r="AV106" s="138">
        <f>ROUND(AZ106*L29,2)</f>
        <v>0</v>
      </c>
      <c r="AW106" s="138">
        <f>ROUND(BA106*L30,2)</f>
        <v>0</v>
      </c>
      <c r="AX106" s="138">
        <f>ROUND(BB106*L29,2)</f>
        <v>0</v>
      </c>
      <c r="AY106" s="138">
        <f>ROUND(BC106*L30,2)</f>
        <v>0</v>
      </c>
      <c r="AZ106" s="138">
        <f>ROUND(SUM(AZ107:AZ112),2)</f>
        <v>0</v>
      </c>
      <c r="BA106" s="138">
        <f>ROUND(SUM(BA107:BA112),2)</f>
        <v>0</v>
      </c>
      <c r="BB106" s="138">
        <f>ROUND(SUM(BB107:BB112),2)</f>
        <v>0</v>
      </c>
      <c r="BC106" s="138">
        <f>ROUND(SUM(BC107:BC112),2)</f>
        <v>0</v>
      </c>
      <c r="BD106" s="140">
        <f>ROUND(SUM(BD107:BD112),2)</f>
        <v>0</v>
      </c>
      <c r="BE106" s="4"/>
      <c r="BS106" s="141" t="s">
        <v>76</v>
      </c>
      <c r="BT106" s="141" t="s">
        <v>94</v>
      </c>
      <c r="BU106" s="141" t="s">
        <v>78</v>
      </c>
      <c r="BV106" s="141" t="s">
        <v>79</v>
      </c>
      <c r="BW106" s="141" t="s">
        <v>122</v>
      </c>
      <c r="BX106" s="141" t="s">
        <v>119</v>
      </c>
      <c r="CL106" s="141" t="s">
        <v>1</v>
      </c>
    </row>
    <row r="107" s="4" customFormat="1" ht="23.25" customHeight="1">
      <c r="A107" s="142" t="s">
        <v>91</v>
      </c>
      <c r="B107" s="70"/>
      <c r="C107" s="132"/>
      <c r="D107" s="132"/>
      <c r="E107" s="132"/>
      <c r="F107" s="132"/>
      <c r="G107" s="133" t="s">
        <v>123</v>
      </c>
      <c r="H107" s="133"/>
      <c r="I107" s="133"/>
      <c r="J107" s="133"/>
      <c r="K107" s="133"/>
      <c r="L107" s="132"/>
      <c r="M107" s="133" t="s">
        <v>124</v>
      </c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5">
        <f>'112-1 - SO 01.2.2 - Veget...'!J34</f>
        <v>0</v>
      </c>
      <c r="AH107" s="132"/>
      <c r="AI107" s="132"/>
      <c r="AJ107" s="132"/>
      <c r="AK107" s="132"/>
      <c r="AL107" s="132"/>
      <c r="AM107" s="132"/>
      <c r="AN107" s="135">
        <f>SUM(AG107,AT107)</f>
        <v>0</v>
      </c>
      <c r="AO107" s="132"/>
      <c r="AP107" s="132"/>
      <c r="AQ107" s="136" t="s">
        <v>89</v>
      </c>
      <c r="AR107" s="72"/>
      <c r="AS107" s="137">
        <v>0</v>
      </c>
      <c r="AT107" s="138">
        <f>ROUND(SUM(AV107:AW107),2)</f>
        <v>0</v>
      </c>
      <c r="AU107" s="139">
        <f>'112-1 - SO 01.2.2 - Veget...'!P137</f>
        <v>0</v>
      </c>
      <c r="AV107" s="138">
        <f>'112-1 - SO 01.2.2 - Veget...'!J37</f>
        <v>0</v>
      </c>
      <c r="AW107" s="138">
        <f>'112-1 - SO 01.2.2 - Veget...'!J38</f>
        <v>0</v>
      </c>
      <c r="AX107" s="138">
        <f>'112-1 - SO 01.2.2 - Veget...'!J39</f>
        <v>0</v>
      </c>
      <c r="AY107" s="138">
        <f>'112-1 - SO 01.2.2 - Veget...'!J40</f>
        <v>0</v>
      </c>
      <c r="AZ107" s="138">
        <f>'112-1 - SO 01.2.2 - Veget...'!F37</f>
        <v>0</v>
      </c>
      <c r="BA107" s="138">
        <f>'112-1 - SO 01.2.2 - Veget...'!F38</f>
        <v>0</v>
      </c>
      <c r="BB107" s="138">
        <f>'112-1 - SO 01.2.2 - Veget...'!F39</f>
        <v>0</v>
      </c>
      <c r="BC107" s="138">
        <f>'112-1 - SO 01.2.2 - Veget...'!F40</f>
        <v>0</v>
      </c>
      <c r="BD107" s="140">
        <f>'112-1 - SO 01.2.2 - Veget...'!F41</f>
        <v>0</v>
      </c>
      <c r="BE107" s="4"/>
      <c r="BT107" s="141" t="s">
        <v>125</v>
      </c>
      <c r="BV107" s="141" t="s">
        <v>79</v>
      </c>
      <c r="BW107" s="141" t="s">
        <v>126</v>
      </c>
      <c r="BX107" s="141" t="s">
        <v>122</v>
      </c>
      <c r="CL107" s="141" t="s">
        <v>1</v>
      </c>
    </row>
    <row r="108" s="4" customFormat="1" ht="23.25" customHeight="1">
      <c r="A108" s="142" t="s">
        <v>91</v>
      </c>
      <c r="B108" s="70"/>
      <c r="C108" s="132"/>
      <c r="D108" s="132"/>
      <c r="E108" s="132"/>
      <c r="F108" s="132"/>
      <c r="G108" s="133" t="s">
        <v>127</v>
      </c>
      <c r="H108" s="133"/>
      <c r="I108" s="133"/>
      <c r="J108" s="133"/>
      <c r="K108" s="133"/>
      <c r="L108" s="132"/>
      <c r="M108" s="133" t="s">
        <v>128</v>
      </c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5">
        <f>'112-2 - SO 01.2.2 - Veget...'!J34</f>
        <v>0</v>
      </c>
      <c r="AH108" s="132"/>
      <c r="AI108" s="132"/>
      <c r="AJ108" s="132"/>
      <c r="AK108" s="132"/>
      <c r="AL108" s="132"/>
      <c r="AM108" s="132"/>
      <c r="AN108" s="135">
        <f>SUM(AG108,AT108)</f>
        <v>0</v>
      </c>
      <c r="AO108" s="132"/>
      <c r="AP108" s="132"/>
      <c r="AQ108" s="136" t="s">
        <v>89</v>
      </c>
      <c r="AR108" s="72"/>
      <c r="AS108" s="137">
        <v>0</v>
      </c>
      <c r="AT108" s="138">
        <f>ROUND(SUM(AV108:AW108),2)</f>
        <v>0</v>
      </c>
      <c r="AU108" s="139">
        <f>'112-2 - SO 01.2.2 - Veget...'!P137</f>
        <v>0</v>
      </c>
      <c r="AV108" s="138">
        <f>'112-2 - SO 01.2.2 - Veget...'!J37</f>
        <v>0</v>
      </c>
      <c r="AW108" s="138">
        <f>'112-2 - SO 01.2.2 - Veget...'!J38</f>
        <v>0</v>
      </c>
      <c r="AX108" s="138">
        <f>'112-2 - SO 01.2.2 - Veget...'!J39</f>
        <v>0</v>
      </c>
      <c r="AY108" s="138">
        <f>'112-2 - SO 01.2.2 - Veget...'!J40</f>
        <v>0</v>
      </c>
      <c r="AZ108" s="138">
        <f>'112-2 - SO 01.2.2 - Veget...'!F37</f>
        <v>0</v>
      </c>
      <c r="BA108" s="138">
        <f>'112-2 - SO 01.2.2 - Veget...'!F38</f>
        <v>0</v>
      </c>
      <c r="BB108" s="138">
        <f>'112-2 - SO 01.2.2 - Veget...'!F39</f>
        <v>0</v>
      </c>
      <c r="BC108" s="138">
        <f>'112-2 - SO 01.2.2 - Veget...'!F40</f>
        <v>0</v>
      </c>
      <c r="BD108" s="140">
        <f>'112-2 - SO 01.2.2 - Veget...'!F41</f>
        <v>0</v>
      </c>
      <c r="BE108" s="4"/>
      <c r="BT108" s="141" t="s">
        <v>125</v>
      </c>
      <c r="BV108" s="141" t="s">
        <v>79</v>
      </c>
      <c r="BW108" s="141" t="s">
        <v>129</v>
      </c>
      <c r="BX108" s="141" t="s">
        <v>122</v>
      </c>
      <c r="CL108" s="141" t="s">
        <v>1</v>
      </c>
    </row>
    <row r="109" s="4" customFormat="1" ht="23.25" customHeight="1">
      <c r="A109" s="142" t="s">
        <v>91</v>
      </c>
      <c r="B109" s="70"/>
      <c r="C109" s="132"/>
      <c r="D109" s="132"/>
      <c r="E109" s="132"/>
      <c r="F109" s="132"/>
      <c r="G109" s="133" t="s">
        <v>130</v>
      </c>
      <c r="H109" s="133"/>
      <c r="I109" s="133"/>
      <c r="J109" s="133"/>
      <c r="K109" s="133"/>
      <c r="L109" s="132"/>
      <c r="M109" s="133" t="s">
        <v>131</v>
      </c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5">
        <f>'112-3 - SO 01.2.2 - Veget...'!J34</f>
        <v>0</v>
      </c>
      <c r="AH109" s="132"/>
      <c r="AI109" s="132"/>
      <c r="AJ109" s="132"/>
      <c r="AK109" s="132"/>
      <c r="AL109" s="132"/>
      <c r="AM109" s="132"/>
      <c r="AN109" s="135">
        <f>SUM(AG109,AT109)</f>
        <v>0</v>
      </c>
      <c r="AO109" s="132"/>
      <c r="AP109" s="132"/>
      <c r="AQ109" s="136" t="s">
        <v>89</v>
      </c>
      <c r="AR109" s="72"/>
      <c r="AS109" s="137">
        <v>0</v>
      </c>
      <c r="AT109" s="138">
        <f>ROUND(SUM(AV109:AW109),2)</f>
        <v>0</v>
      </c>
      <c r="AU109" s="139">
        <f>'112-3 - SO 01.2.2 - Veget...'!P135</f>
        <v>0</v>
      </c>
      <c r="AV109" s="138">
        <f>'112-3 - SO 01.2.2 - Veget...'!J37</f>
        <v>0</v>
      </c>
      <c r="AW109" s="138">
        <f>'112-3 - SO 01.2.2 - Veget...'!J38</f>
        <v>0</v>
      </c>
      <c r="AX109" s="138">
        <f>'112-3 - SO 01.2.2 - Veget...'!J39</f>
        <v>0</v>
      </c>
      <c r="AY109" s="138">
        <f>'112-3 - SO 01.2.2 - Veget...'!J40</f>
        <v>0</v>
      </c>
      <c r="AZ109" s="138">
        <f>'112-3 - SO 01.2.2 - Veget...'!F37</f>
        <v>0</v>
      </c>
      <c r="BA109" s="138">
        <f>'112-3 - SO 01.2.2 - Veget...'!F38</f>
        <v>0</v>
      </c>
      <c r="BB109" s="138">
        <f>'112-3 - SO 01.2.2 - Veget...'!F39</f>
        <v>0</v>
      </c>
      <c r="BC109" s="138">
        <f>'112-3 - SO 01.2.2 - Veget...'!F40</f>
        <v>0</v>
      </c>
      <c r="BD109" s="140">
        <f>'112-3 - SO 01.2.2 - Veget...'!F41</f>
        <v>0</v>
      </c>
      <c r="BE109" s="4"/>
      <c r="BT109" s="141" t="s">
        <v>125</v>
      </c>
      <c r="BV109" s="141" t="s">
        <v>79</v>
      </c>
      <c r="BW109" s="141" t="s">
        <v>132</v>
      </c>
      <c r="BX109" s="141" t="s">
        <v>122</v>
      </c>
      <c r="CL109" s="141" t="s">
        <v>1</v>
      </c>
    </row>
    <row r="110" s="4" customFormat="1" ht="23.25" customHeight="1">
      <c r="A110" s="142" t="s">
        <v>91</v>
      </c>
      <c r="B110" s="70"/>
      <c r="C110" s="132"/>
      <c r="D110" s="132"/>
      <c r="E110" s="132"/>
      <c r="F110" s="132"/>
      <c r="G110" s="133" t="s">
        <v>133</v>
      </c>
      <c r="H110" s="133"/>
      <c r="I110" s="133"/>
      <c r="J110" s="133"/>
      <c r="K110" s="133"/>
      <c r="L110" s="132"/>
      <c r="M110" s="133" t="s">
        <v>134</v>
      </c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5">
        <f>'112-4 - SO 01.2.2 - Veget...'!J34</f>
        <v>0</v>
      </c>
      <c r="AH110" s="132"/>
      <c r="AI110" s="132"/>
      <c r="AJ110" s="132"/>
      <c r="AK110" s="132"/>
      <c r="AL110" s="132"/>
      <c r="AM110" s="132"/>
      <c r="AN110" s="135">
        <f>SUM(AG110,AT110)</f>
        <v>0</v>
      </c>
      <c r="AO110" s="132"/>
      <c r="AP110" s="132"/>
      <c r="AQ110" s="136" t="s">
        <v>89</v>
      </c>
      <c r="AR110" s="72"/>
      <c r="AS110" s="137">
        <v>0</v>
      </c>
      <c r="AT110" s="138">
        <f>ROUND(SUM(AV110:AW110),2)</f>
        <v>0</v>
      </c>
      <c r="AU110" s="139">
        <f>'112-4 - SO 01.2.2 - Veget...'!P137</f>
        <v>0</v>
      </c>
      <c r="AV110" s="138">
        <f>'112-4 - SO 01.2.2 - Veget...'!J37</f>
        <v>0</v>
      </c>
      <c r="AW110" s="138">
        <f>'112-4 - SO 01.2.2 - Veget...'!J38</f>
        <v>0</v>
      </c>
      <c r="AX110" s="138">
        <f>'112-4 - SO 01.2.2 - Veget...'!J39</f>
        <v>0</v>
      </c>
      <c r="AY110" s="138">
        <f>'112-4 - SO 01.2.2 - Veget...'!J40</f>
        <v>0</v>
      </c>
      <c r="AZ110" s="138">
        <f>'112-4 - SO 01.2.2 - Veget...'!F37</f>
        <v>0</v>
      </c>
      <c r="BA110" s="138">
        <f>'112-4 - SO 01.2.2 - Veget...'!F38</f>
        <v>0</v>
      </c>
      <c r="BB110" s="138">
        <f>'112-4 - SO 01.2.2 - Veget...'!F39</f>
        <v>0</v>
      </c>
      <c r="BC110" s="138">
        <f>'112-4 - SO 01.2.2 - Veget...'!F40</f>
        <v>0</v>
      </c>
      <c r="BD110" s="140">
        <f>'112-4 - SO 01.2.2 - Veget...'!F41</f>
        <v>0</v>
      </c>
      <c r="BE110" s="4"/>
      <c r="BT110" s="141" t="s">
        <v>125</v>
      </c>
      <c r="BV110" s="141" t="s">
        <v>79</v>
      </c>
      <c r="BW110" s="141" t="s">
        <v>135</v>
      </c>
      <c r="BX110" s="141" t="s">
        <v>122</v>
      </c>
      <c r="CL110" s="141" t="s">
        <v>1</v>
      </c>
    </row>
    <row r="111" s="4" customFormat="1" ht="23.25" customHeight="1">
      <c r="A111" s="142" t="s">
        <v>91</v>
      </c>
      <c r="B111" s="70"/>
      <c r="C111" s="132"/>
      <c r="D111" s="132"/>
      <c r="E111" s="132"/>
      <c r="F111" s="132"/>
      <c r="G111" s="133" t="s">
        <v>136</v>
      </c>
      <c r="H111" s="133"/>
      <c r="I111" s="133"/>
      <c r="J111" s="133"/>
      <c r="K111" s="133"/>
      <c r="L111" s="132"/>
      <c r="M111" s="133" t="s">
        <v>137</v>
      </c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5">
        <f>'112-5 - SO 01.2.2 - Veget...'!J34</f>
        <v>0</v>
      </c>
      <c r="AH111" s="132"/>
      <c r="AI111" s="132"/>
      <c r="AJ111" s="132"/>
      <c r="AK111" s="132"/>
      <c r="AL111" s="132"/>
      <c r="AM111" s="132"/>
      <c r="AN111" s="135">
        <f>SUM(AG111,AT111)</f>
        <v>0</v>
      </c>
      <c r="AO111" s="132"/>
      <c r="AP111" s="132"/>
      <c r="AQ111" s="136" t="s">
        <v>89</v>
      </c>
      <c r="AR111" s="72"/>
      <c r="AS111" s="137">
        <v>0</v>
      </c>
      <c r="AT111" s="138">
        <f>ROUND(SUM(AV111:AW111),2)</f>
        <v>0</v>
      </c>
      <c r="AU111" s="139">
        <f>'112-5 - SO 01.2.2 - Veget...'!P135</f>
        <v>0</v>
      </c>
      <c r="AV111" s="138">
        <f>'112-5 - SO 01.2.2 - Veget...'!J37</f>
        <v>0</v>
      </c>
      <c r="AW111" s="138">
        <f>'112-5 - SO 01.2.2 - Veget...'!J38</f>
        <v>0</v>
      </c>
      <c r="AX111" s="138">
        <f>'112-5 - SO 01.2.2 - Veget...'!J39</f>
        <v>0</v>
      </c>
      <c r="AY111" s="138">
        <f>'112-5 - SO 01.2.2 - Veget...'!J40</f>
        <v>0</v>
      </c>
      <c r="AZ111" s="138">
        <f>'112-5 - SO 01.2.2 - Veget...'!F37</f>
        <v>0</v>
      </c>
      <c r="BA111" s="138">
        <f>'112-5 - SO 01.2.2 - Veget...'!F38</f>
        <v>0</v>
      </c>
      <c r="BB111" s="138">
        <f>'112-5 - SO 01.2.2 - Veget...'!F39</f>
        <v>0</v>
      </c>
      <c r="BC111" s="138">
        <f>'112-5 - SO 01.2.2 - Veget...'!F40</f>
        <v>0</v>
      </c>
      <c r="BD111" s="140">
        <f>'112-5 - SO 01.2.2 - Veget...'!F41</f>
        <v>0</v>
      </c>
      <c r="BE111" s="4"/>
      <c r="BT111" s="141" t="s">
        <v>125</v>
      </c>
      <c r="BV111" s="141" t="s">
        <v>79</v>
      </c>
      <c r="BW111" s="141" t="s">
        <v>138</v>
      </c>
      <c r="BX111" s="141" t="s">
        <v>122</v>
      </c>
      <c r="CL111" s="141" t="s">
        <v>1</v>
      </c>
    </row>
    <row r="112" s="4" customFormat="1" ht="23.25" customHeight="1">
      <c r="A112" s="142" t="s">
        <v>91</v>
      </c>
      <c r="B112" s="70"/>
      <c r="C112" s="132"/>
      <c r="D112" s="132"/>
      <c r="E112" s="132"/>
      <c r="F112" s="132"/>
      <c r="G112" s="133" t="s">
        <v>139</v>
      </c>
      <c r="H112" s="133"/>
      <c r="I112" s="133"/>
      <c r="J112" s="133"/>
      <c r="K112" s="133"/>
      <c r="L112" s="132"/>
      <c r="M112" s="133" t="s">
        <v>140</v>
      </c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5">
        <f>'112-6 - SO 01.2.2 - Veget...'!J34</f>
        <v>0</v>
      </c>
      <c r="AH112" s="132"/>
      <c r="AI112" s="132"/>
      <c r="AJ112" s="132"/>
      <c r="AK112" s="132"/>
      <c r="AL112" s="132"/>
      <c r="AM112" s="132"/>
      <c r="AN112" s="135">
        <f>SUM(AG112,AT112)</f>
        <v>0</v>
      </c>
      <c r="AO112" s="132"/>
      <c r="AP112" s="132"/>
      <c r="AQ112" s="136" t="s">
        <v>89</v>
      </c>
      <c r="AR112" s="72"/>
      <c r="AS112" s="137">
        <v>0</v>
      </c>
      <c r="AT112" s="138">
        <f>ROUND(SUM(AV112:AW112),2)</f>
        <v>0</v>
      </c>
      <c r="AU112" s="139">
        <f>'112-6 - SO 01.2.2 - Veget...'!P135</f>
        <v>0</v>
      </c>
      <c r="AV112" s="138">
        <f>'112-6 - SO 01.2.2 - Veget...'!J37</f>
        <v>0</v>
      </c>
      <c r="AW112" s="138">
        <f>'112-6 - SO 01.2.2 - Veget...'!J38</f>
        <v>0</v>
      </c>
      <c r="AX112" s="138">
        <f>'112-6 - SO 01.2.2 - Veget...'!J39</f>
        <v>0</v>
      </c>
      <c r="AY112" s="138">
        <f>'112-6 - SO 01.2.2 - Veget...'!J40</f>
        <v>0</v>
      </c>
      <c r="AZ112" s="138">
        <f>'112-6 - SO 01.2.2 - Veget...'!F37</f>
        <v>0</v>
      </c>
      <c r="BA112" s="138">
        <f>'112-6 - SO 01.2.2 - Veget...'!F38</f>
        <v>0</v>
      </c>
      <c r="BB112" s="138">
        <f>'112-6 - SO 01.2.2 - Veget...'!F39</f>
        <v>0</v>
      </c>
      <c r="BC112" s="138">
        <f>'112-6 - SO 01.2.2 - Veget...'!F40</f>
        <v>0</v>
      </c>
      <c r="BD112" s="140">
        <f>'112-6 - SO 01.2.2 - Veget...'!F41</f>
        <v>0</v>
      </c>
      <c r="BE112" s="4"/>
      <c r="BT112" s="141" t="s">
        <v>125</v>
      </c>
      <c r="BV112" s="141" t="s">
        <v>79</v>
      </c>
      <c r="BW112" s="141" t="s">
        <v>141</v>
      </c>
      <c r="BX112" s="141" t="s">
        <v>122</v>
      </c>
      <c r="CL112" s="141" t="s">
        <v>1</v>
      </c>
    </row>
    <row r="113" s="4" customFormat="1" ht="16.5" customHeight="1">
      <c r="A113" s="142" t="s">
        <v>91</v>
      </c>
      <c r="B113" s="70"/>
      <c r="C113" s="132"/>
      <c r="D113" s="132"/>
      <c r="E113" s="132"/>
      <c r="F113" s="133" t="s">
        <v>142</v>
      </c>
      <c r="G113" s="133"/>
      <c r="H113" s="133"/>
      <c r="I113" s="133"/>
      <c r="J113" s="133"/>
      <c r="K113" s="132"/>
      <c r="L113" s="133" t="s">
        <v>143</v>
      </c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5">
        <f>'11333 - Odvoz mobiliáře'!J34</f>
        <v>0</v>
      </c>
      <c r="AH113" s="132"/>
      <c r="AI113" s="132"/>
      <c r="AJ113" s="132"/>
      <c r="AK113" s="132"/>
      <c r="AL113" s="132"/>
      <c r="AM113" s="132"/>
      <c r="AN113" s="135">
        <f>SUM(AG113,AT113)</f>
        <v>0</v>
      </c>
      <c r="AO113" s="132"/>
      <c r="AP113" s="132"/>
      <c r="AQ113" s="136" t="s">
        <v>89</v>
      </c>
      <c r="AR113" s="72"/>
      <c r="AS113" s="137">
        <v>0</v>
      </c>
      <c r="AT113" s="138">
        <f>ROUND(SUM(AV113:AW113),2)</f>
        <v>0</v>
      </c>
      <c r="AU113" s="139">
        <f>'11333 - Odvoz mobiliáře'!P125</f>
        <v>0</v>
      </c>
      <c r="AV113" s="138">
        <f>'11333 - Odvoz mobiliáře'!J37</f>
        <v>0</v>
      </c>
      <c r="AW113" s="138">
        <f>'11333 - Odvoz mobiliáře'!J38</f>
        <v>0</v>
      </c>
      <c r="AX113" s="138">
        <f>'11333 - Odvoz mobiliáře'!J39</f>
        <v>0</v>
      </c>
      <c r="AY113" s="138">
        <f>'11333 - Odvoz mobiliáře'!J40</f>
        <v>0</v>
      </c>
      <c r="AZ113" s="138">
        <f>'11333 - Odvoz mobiliáře'!F37</f>
        <v>0</v>
      </c>
      <c r="BA113" s="138">
        <f>'11333 - Odvoz mobiliáře'!F38</f>
        <v>0</v>
      </c>
      <c r="BB113" s="138">
        <f>'11333 - Odvoz mobiliáře'!F39</f>
        <v>0</v>
      </c>
      <c r="BC113" s="138">
        <f>'11333 - Odvoz mobiliáře'!F40</f>
        <v>0</v>
      </c>
      <c r="BD113" s="140">
        <f>'11333 - Odvoz mobiliáře'!F41</f>
        <v>0</v>
      </c>
      <c r="BE113" s="4"/>
      <c r="BT113" s="141" t="s">
        <v>94</v>
      </c>
      <c r="BV113" s="141" t="s">
        <v>79</v>
      </c>
      <c r="BW113" s="141" t="s">
        <v>144</v>
      </c>
      <c r="BX113" s="141" t="s">
        <v>119</v>
      </c>
      <c r="CL113" s="141" t="s">
        <v>1</v>
      </c>
    </row>
    <row r="114" s="4" customFormat="1" ht="16.5" customHeight="1">
      <c r="A114" s="142" t="s">
        <v>91</v>
      </c>
      <c r="B114" s="70"/>
      <c r="C114" s="132"/>
      <c r="D114" s="132"/>
      <c r="E114" s="132"/>
      <c r="F114" s="133" t="s">
        <v>145</v>
      </c>
      <c r="G114" s="133"/>
      <c r="H114" s="133"/>
      <c r="I114" s="133"/>
      <c r="J114" s="133"/>
      <c r="K114" s="132"/>
      <c r="L114" s="133" t="s">
        <v>146</v>
      </c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5">
        <f>'11444 - Mobilní výstavní ...'!J34</f>
        <v>0</v>
      </c>
      <c r="AH114" s="132"/>
      <c r="AI114" s="132"/>
      <c r="AJ114" s="132"/>
      <c r="AK114" s="132"/>
      <c r="AL114" s="132"/>
      <c r="AM114" s="132"/>
      <c r="AN114" s="135">
        <f>SUM(AG114,AT114)</f>
        <v>0</v>
      </c>
      <c r="AO114" s="132"/>
      <c r="AP114" s="132"/>
      <c r="AQ114" s="136" t="s">
        <v>89</v>
      </c>
      <c r="AR114" s="72"/>
      <c r="AS114" s="137">
        <v>0</v>
      </c>
      <c r="AT114" s="138">
        <f>ROUND(SUM(AV114:AW114),2)</f>
        <v>0</v>
      </c>
      <c r="AU114" s="139">
        <f>'11444 - Mobilní výstavní ...'!P126</f>
        <v>0</v>
      </c>
      <c r="AV114" s="138">
        <f>'11444 - Mobilní výstavní ...'!J37</f>
        <v>0</v>
      </c>
      <c r="AW114" s="138">
        <f>'11444 - Mobilní výstavní ...'!J38</f>
        <v>0</v>
      </c>
      <c r="AX114" s="138">
        <f>'11444 - Mobilní výstavní ...'!J39</f>
        <v>0</v>
      </c>
      <c r="AY114" s="138">
        <f>'11444 - Mobilní výstavní ...'!J40</f>
        <v>0</v>
      </c>
      <c r="AZ114" s="138">
        <f>'11444 - Mobilní výstavní ...'!F37</f>
        <v>0</v>
      </c>
      <c r="BA114" s="138">
        <f>'11444 - Mobilní výstavní ...'!F38</f>
        <v>0</v>
      </c>
      <c r="BB114" s="138">
        <f>'11444 - Mobilní výstavní ...'!F39</f>
        <v>0</v>
      </c>
      <c r="BC114" s="138">
        <f>'11444 - Mobilní výstavní ...'!F40</f>
        <v>0</v>
      </c>
      <c r="BD114" s="140">
        <f>'11444 - Mobilní výstavní ...'!F41</f>
        <v>0</v>
      </c>
      <c r="BE114" s="4"/>
      <c r="BT114" s="141" t="s">
        <v>94</v>
      </c>
      <c r="BV114" s="141" t="s">
        <v>79</v>
      </c>
      <c r="BW114" s="141" t="s">
        <v>147</v>
      </c>
      <c r="BX114" s="141" t="s">
        <v>119</v>
      </c>
      <c r="CL114" s="141" t="s">
        <v>1</v>
      </c>
    </row>
    <row r="115" s="4" customFormat="1" ht="23.25" customHeight="1">
      <c r="A115" s="142" t="s">
        <v>91</v>
      </c>
      <c r="B115" s="70"/>
      <c r="C115" s="132"/>
      <c r="D115" s="132"/>
      <c r="E115" s="132"/>
      <c r="F115" s="133" t="s">
        <v>148</v>
      </c>
      <c r="G115" s="133"/>
      <c r="H115" s="133"/>
      <c r="I115" s="133"/>
      <c r="J115" s="133"/>
      <c r="K115" s="132"/>
      <c r="L115" s="133" t="s">
        <v>149</v>
      </c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5">
        <f>'321 - SO 01.2.2 - Vegetač...'!J34</f>
        <v>0</v>
      </c>
      <c r="AH115" s="132"/>
      <c r="AI115" s="132"/>
      <c r="AJ115" s="132"/>
      <c r="AK115" s="132"/>
      <c r="AL115" s="132"/>
      <c r="AM115" s="132"/>
      <c r="AN115" s="135">
        <f>SUM(AG115,AT115)</f>
        <v>0</v>
      </c>
      <c r="AO115" s="132"/>
      <c r="AP115" s="132"/>
      <c r="AQ115" s="136" t="s">
        <v>89</v>
      </c>
      <c r="AR115" s="72"/>
      <c r="AS115" s="137">
        <v>0</v>
      </c>
      <c r="AT115" s="138">
        <f>ROUND(SUM(AV115:AW115),2)</f>
        <v>0</v>
      </c>
      <c r="AU115" s="139">
        <f>'321 - SO 01.2.2 - Vegetač...'!P125</f>
        <v>0</v>
      </c>
      <c r="AV115" s="138">
        <f>'321 - SO 01.2.2 - Vegetač...'!J37</f>
        <v>0</v>
      </c>
      <c r="AW115" s="138">
        <f>'321 - SO 01.2.2 - Vegetač...'!J38</f>
        <v>0</v>
      </c>
      <c r="AX115" s="138">
        <f>'321 - SO 01.2.2 - Vegetač...'!J39</f>
        <v>0</v>
      </c>
      <c r="AY115" s="138">
        <f>'321 - SO 01.2.2 - Vegetač...'!J40</f>
        <v>0</v>
      </c>
      <c r="AZ115" s="138">
        <f>'321 - SO 01.2.2 - Vegetač...'!F37</f>
        <v>0</v>
      </c>
      <c r="BA115" s="138">
        <f>'321 - SO 01.2.2 - Vegetač...'!F38</f>
        <v>0</v>
      </c>
      <c r="BB115" s="138">
        <f>'321 - SO 01.2.2 - Vegetač...'!F39</f>
        <v>0</v>
      </c>
      <c r="BC115" s="138">
        <f>'321 - SO 01.2.2 - Vegetač...'!F40</f>
        <v>0</v>
      </c>
      <c r="BD115" s="140">
        <f>'321 - SO 01.2.2 - Vegetač...'!F41</f>
        <v>0</v>
      </c>
      <c r="BE115" s="4"/>
      <c r="BT115" s="141" t="s">
        <v>94</v>
      </c>
      <c r="BV115" s="141" t="s">
        <v>79</v>
      </c>
      <c r="BW115" s="141" t="s">
        <v>150</v>
      </c>
      <c r="BX115" s="141" t="s">
        <v>119</v>
      </c>
      <c r="CL115" s="141" t="s">
        <v>1</v>
      </c>
    </row>
    <row r="116" s="4" customFormat="1" ht="23.25" customHeight="1">
      <c r="A116" s="142" t="s">
        <v>91</v>
      </c>
      <c r="B116" s="70"/>
      <c r="C116" s="132"/>
      <c r="D116" s="132"/>
      <c r="E116" s="133" t="s">
        <v>151</v>
      </c>
      <c r="F116" s="133"/>
      <c r="G116" s="133"/>
      <c r="H116" s="133"/>
      <c r="I116" s="133"/>
      <c r="J116" s="132"/>
      <c r="K116" s="133" t="s">
        <v>152</v>
      </c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5">
        <f>'29 - SO 11 Přeložka sdělo...'!J32</f>
        <v>0</v>
      </c>
      <c r="AH116" s="132"/>
      <c r="AI116" s="132"/>
      <c r="AJ116" s="132"/>
      <c r="AK116" s="132"/>
      <c r="AL116" s="132"/>
      <c r="AM116" s="132"/>
      <c r="AN116" s="135">
        <f>SUM(AG116,AT116)</f>
        <v>0</v>
      </c>
      <c r="AO116" s="132"/>
      <c r="AP116" s="132"/>
      <c r="AQ116" s="136" t="s">
        <v>89</v>
      </c>
      <c r="AR116" s="72"/>
      <c r="AS116" s="137">
        <v>0</v>
      </c>
      <c r="AT116" s="138">
        <f>ROUND(SUM(AV116:AW116),2)</f>
        <v>0</v>
      </c>
      <c r="AU116" s="139">
        <f>'29 - SO 11 Přeložka sdělo...'!P121</f>
        <v>0</v>
      </c>
      <c r="AV116" s="138">
        <f>'29 - SO 11 Přeložka sdělo...'!J35</f>
        <v>0</v>
      </c>
      <c r="AW116" s="138">
        <f>'29 - SO 11 Přeložka sdělo...'!J36</f>
        <v>0</v>
      </c>
      <c r="AX116" s="138">
        <f>'29 - SO 11 Přeložka sdělo...'!J37</f>
        <v>0</v>
      </c>
      <c r="AY116" s="138">
        <f>'29 - SO 11 Přeložka sdělo...'!J38</f>
        <v>0</v>
      </c>
      <c r="AZ116" s="138">
        <f>'29 - SO 11 Přeložka sdělo...'!F35</f>
        <v>0</v>
      </c>
      <c r="BA116" s="138">
        <f>'29 - SO 11 Přeložka sdělo...'!F36</f>
        <v>0</v>
      </c>
      <c r="BB116" s="138">
        <f>'29 - SO 11 Přeložka sdělo...'!F37</f>
        <v>0</v>
      </c>
      <c r="BC116" s="138">
        <f>'29 - SO 11 Přeložka sdělo...'!F38</f>
        <v>0</v>
      </c>
      <c r="BD116" s="140">
        <f>'29 - SO 11 Přeložka sdělo...'!F39</f>
        <v>0</v>
      </c>
      <c r="BE116" s="4"/>
      <c r="BT116" s="141" t="s">
        <v>86</v>
      </c>
      <c r="BV116" s="141" t="s">
        <v>79</v>
      </c>
      <c r="BW116" s="141" t="s">
        <v>153</v>
      </c>
      <c r="BX116" s="141" t="s">
        <v>85</v>
      </c>
      <c r="CL116" s="141" t="s">
        <v>1</v>
      </c>
    </row>
    <row r="117" s="4" customFormat="1" ht="16.5" customHeight="1">
      <c r="A117" s="4"/>
      <c r="B117" s="70"/>
      <c r="C117" s="132"/>
      <c r="D117" s="132"/>
      <c r="E117" s="133" t="s">
        <v>154</v>
      </c>
      <c r="F117" s="133"/>
      <c r="G117" s="133"/>
      <c r="H117" s="133"/>
      <c r="I117" s="133"/>
      <c r="J117" s="132"/>
      <c r="K117" s="133" t="s">
        <v>155</v>
      </c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4">
        <f>ROUND(SUM(AG118:AG119),2)</f>
        <v>0</v>
      </c>
      <c r="AH117" s="132"/>
      <c r="AI117" s="132"/>
      <c r="AJ117" s="132"/>
      <c r="AK117" s="132"/>
      <c r="AL117" s="132"/>
      <c r="AM117" s="132"/>
      <c r="AN117" s="135">
        <f>SUM(AG117,AT117)</f>
        <v>0</v>
      </c>
      <c r="AO117" s="132"/>
      <c r="AP117" s="132"/>
      <c r="AQ117" s="136" t="s">
        <v>89</v>
      </c>
      <c r="AR117" s="72"/>
      <c r="AS117" s="137">
        <f>ROUND(SUM(AS118:AS119),2)</f>
        <v>0</v>
      </c>
      <c r="AT117" s="138">
        <f>ROUND(SUM(AV117:AW117),2)</f>
        <v>0</v>
      </c>
      <c r="AU117" s="139">
        <f>ROUND(SUM(AU118:AU119),5)</f>
        <v>0</v>
      </c>
      <c r="AV117" s="138">
        <f>ROUND(AZ117*L29,2)</f>
        <v>0</v>
      </c>
      <c r="AW117" s="138">
        <f>ROUND(BA117*L30,2)</f>
        <v>0</v>
      </c>
      <c r="AX117" s="138">
        <f>ROUND(BB117*L29,2)</f>
        <v>0</v>
      </c>
      <c r="AY117" s="138">
        <f>ROUND(BC117*L30,2)</f>
        <v>0</v>
      </c>
      <c r="AZ117" s="138">
        <f>ROUND(SUM(AZ118:AZ119),2)</f>
        <v>0</v>
      </c>
      <c r="BA117" s="138">
        <f>ROUND(SUM(BA118:BA119),2)</f>
        <v>0</v>
      </c>
      <c r="BB117" s="138">
        <f>ROUND(SUM(BB118:BB119),2)</f>
        <v>0</v>
      </c>
      <c r="BC117" s="138">
        <f>ROUND(SUM(BC118:BC119),2)</f>
        <v>0</v>
      </c>
      <c r="BD117" s="140">
        <f>ROUND(SUM(BD118:BD119),2)</f>
        <v>0</v>
      </c>
      <c r="BE117" s="4"/>
      <c r="BS117" s="141" t="s">
        <v>76</v>
      </c>
      <c r="BT117" s="141" t="s">
        <v>86</v>
      </c>
      <c r="BU117" s="141" t="s">
        <v>78</v>
      </c>
      <c r="BV117" s="141" t="s">
        <v>79</v>
      </c>
      <c r="BW117" s="141" t="s">
        <v>156</v>
      </c>
      <c r="BX117" s="141" t="s">
        <v>85</v>
      </c>
      <c r="CL117" s="141" t="s">
        <v>1</v>
      </c>
    </row>
    <row r="118" s="4" customFormat="1" ht="23.25" customHeight="1">
      <c r="A118" s="142" t="s">
        <v>91</v>
      </c>
      <c r="B118" s="70"/>
      <c r="C118" s="132"/>
      <c r="D118" s="132"/>
      <c r="E118" s="132"/>
      <c r="F118" s="133" t="s">
        <v>157</v>
      </c>
      <c r="G118" s="133"/>
      <c r="H118" s="133"/>
      <c r="I118" s="133"/>
      <c r="J118" s="133"/>
      <c r="K118" s="132"/>
      <c r="L118" s="133" t="s">
        <v>158</v>
      </c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5">
        <f>'53C - SO 08B - Vodovod př...'!J34</f>
        <v>0</v>
      </c>
      <c r="AH118" s="132"/>
      <c r="AI118" s="132"/>
      <c r="AJ118" s="132"/>
      <c r="AK118" s="132"/>
      <c r="AL118" s="132"/>
      <c r="AM118" s="132"/>
      <c r="AN118" s="135">
        <f>SUM(AG118,AT118)</f>
        <v>0</v>
      </c>
      <c r="AO118" s="132"/>
      <c r="AP118" s="132"/>
      <c r="AQ118" s="136" t="s">
        <v>89</v>
      </c>
      <c r="AR118" s="72"/>
      <c r="AS118" s="137">
        <v>0</v>
      </c>
      <c r="AT118" s="138">
        <f>ROUND(SUM(AV118:AW118),2)</f>
        <v>0</v>
      </c>
      <c r="AU118" s="139">
        <f>'53C - SO 08B - Vodovod př...'!P131</f>
        <v>0</v>
      </c>
      <c r="AV118" s="138">
        <f>'53C - SO 08B - Vodovod př...'!J37</f>
        <v>0</v>
      </c>
      <c r="AW118" s="138">
        <f>'53C - SO 08B - Vodovod př...'!J38</f>
        <v>0</v>
      </c>
      <c r="AX118" s="138">
        <f>'53C - SO 08B - Vodovod př...'!J39</f>
        <v>0</v>
      </c>
      <c r="AY118" s="138">
        <f>'53C - SO 08B - Vodovod př...'!J40</f>
        <v>0</v>
      </c>
      <c r="AZ118" s="138">
        <f>'53C - SO 08B - Vodovod př...'!F37</f>
        <v>0</v>
      </c>
      <c r="BA118" s="138">
        <f>'53C - SO 08B - Vodovod př...'!F38</f>
        <v>0</v>
      </c>
      <c r="BB118" s="138">
        <f>'53C - SO 08B - Vodovod př...'!F39</f>
        <v>0</v>
      </c>
      <c r="BC118" s="138">
        <f>'53C - SO 08B - Vodovod př...'!F40</f>
        <v>0</v>
      </c>
      <c r="BD118" s="140">
        <f>'53C - SO 08B - Vodovod př...'!F41</f>
        <v>0</v>
      </c>
      <c r="BE118" s="4"/>
      <c r="BT118" s="141" t="s">
        <v>94</v>
      </c>
      <c r="BV118" s="141" t="s">
        <v>79</v>
      </c>
      <c r="BW118" s="141" t="s">
        <v>159</v>
      </c>
      <c r="BX118" s="141" t="s">
        <v>156</v>
      </c>
      <c r="CL118" s="141" t="s">
        <v>1</v>
      </c>
    </row>
    <row r="119" s="4" customFormat="1" ht="16.5" customHeight="1">
      <c r="A119" s="142" t="s">
        <v>91</v>
      </c>
      <c r="B119" s="70"/>
      <c r="C119" s="132"/>
      <c r="D119" s="132"/>
      <c r="E119" s="132"/>
      <c r="F119" s="133" t="s">
        <v>160</v>
      </c>
      <c r="G119" s="133"/>
      <c r="H119" s="133"/>
      <c r="I119" s="133"/>
      <c r="J119" s="133"/>
      <c r="K119" s="132"/>
      <c r="L119" s="133" t="s">
        <v>161</v>
      </c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5">
        <f>'53D - SO 08C - Vodovod př...'!J34</f>
        <v>0</v>
      </c>
      <c r="AH119" s="132"/>
      <c r="AI119" s="132"/>
      <c r="AJ119" s="132"/>
      <c r="AK119" s="132"/>
      <c r="AL119" s="132"/>
      <c r="AM119" s="132"/>
      <c r="AN119" s="135">
        <f>SUM(AG119,AT119)</f>
        <v>0</v>
      </c>
      <c r="AO119" s="132"/>
      <c r="AP119" s="132"/>
      <c r="AQ119" s="136" t="s">
        <v>89</v>
      </c>
      <c r="AR119" s="72"/>
      <c r="AS119" s="137">
        <v>0</v>
      </c>
      <c r="AT119" s="138">
        <f>ROUND(SUM(AV119:AW119),2)</f>
        <v>0</v>
      </c>
      <c r="AU119" s="139">
        <f>'53D - SO 08C - Vodovod př...'!P130</f>
        <v>0</v>
      </c>
      <c r="AV119" s="138">
        <f>'53D - SO 08C - Vodovod př...'!J37</f>
        <v>0</v>
      </c>
      <c r="AW119" s="138">
        <f>'53D - SO 08C - Vodovod př...'!J38</f>
        <v>0</v>
      </c>
      <c r="AX119" s="138">
        <f>'53D - SO 08C - Vodovod př...'!J39</f>
        <v>0</v>
      </c>
      <c r="AY119" s="138">
        <f>'53D - SO 08C - Vodovod př...'!J40</f>
        <v>0</v>
      </c>
      <c r="AZ119" s="138">
        <f>'53D - SO 08C - Vodovod př...'!F37</f>
        <v>0</v>
      </c>
      <c r="BA119" s="138">
        <f>'53D - SO 08C - Vodovod př...'!F38</f>
        <v>0</v>
      </c>
      <c r="BB119" s="138">
        <f>'53D - SO 08C - Vodovod př...'!F39</f>
        <v>0</v>
      </c>
      <c r="BC119" s="138">
        <f>'53D - SO 08C - Vodovod př...'!F40</f>
        <v>0</v>
      </c>
      <c r="BD119" s="140">
        <f>'53D - SO 08C - Vodovod př...'!F41</f>
        <v>0</v>
      </c>
      <c r="BE119" s="4"/>
      <c r="BT119" s="141" t="s">
        <v>94</v>
      </c>
      <c r="BV119" s="141" t="s">
        <v>79</v>
      </c>
      <c r="BW119" s="141" t="s">
        <v>162</v>
      </c>
      <c r="BX119" s="141" t="s">
        <v>156</v>
      </c>
      <c r="CL119" s="141" t="s">
        <v>1</v>
      </c>
    </row>
    <row r="120" s="4" customFormat="1" ht="16.5" customHeight="1">
      <c r="A120" s="4"/>
      <c r="B120" s="70"/>
      <c r="C120" s="132"/>
      <c r="D120" s="132"/>
      <c r="E120" s="133" t="s">
        <v>163</v>
      </c>
      <c r="F120" s="133"/>
      <c r="G120" s="133"/>
      <c r="H120" s="133"/>
      <c r="I120" s="133"/>
      <c r="J120" s="132"/>
      <c r="K120" s="133" t="s">
        <v>164</v>
      </c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4">
        <f>ROUND(AG121,2)</f>
        <v>0</v>
      </c>
      <c r="AH120" s="132"/>
      <c r="AI120" s="132"/>
      <c r="AJ120" s="132"/>
      <c r="AK120" s="132"/>
      <c r="AL120" s="132"/>
      <c r="AM120" s="132"/>
      <c r="AN120" s="135">
        <f>SUM(AG120,AT120)</f>
        <v>0</v>
      </c>
      <c r="AO120" s="132"/>
      <c r="AP120" s="132"/>
      <c r="AQ120" s="136" t="s">
        <v>89</v>
      </c>
      <c r="AR120" s="72"/>
      <c r="AS120" s="137">
        <f>ROUND(AS121,2)</f>
        <v>0</v>
      </c>
      <c r="AT120" s="138">
        <f>ROUND(SUM(AV120:AW120),2)</f>
        <v>0</v>
      </c>
      <c r="AU120" s="139">
        <f>ROUND(AU121,5)</f>
        <v>0</v>
      </c>
      <c r="AV120" s="138">
        <f>ROUND(AZ120*L29,2)</f>
        <v>0</v>
      </c>
      <c r="AW120" s="138">
        <f>ROUND(BA120*L30,2)</f>
        <v>0</v>
      </c>
      <c r="AX120" s="138">
        <f>ROUND(BB120*L29,2)</f>
        <v>0</v>
      </c>
      <c r="AY120" s="138">
        <f>ROUND(BC120*L30,2)</f>
        <v>0</v>
      </c>
      <c r="AZ120" s="138">
        <f>ROUND(AZ121,2)</f>
        <v>0</v>
      </c>
      <c r="BA120" s="138">
        <f>ROUND(BA121,2)</f>
        <v>0</v>
      </c>
      <c r="BB120" s="138">
        <f>ROUND(BB121,2)</f>
        <v>0</v>
      </c>
      <c r="BC120" s="138">
        <f>ROUND(BC121,2)</f>
        <v>0</v>
      </c>
      <c r="BD120" s="140">
        <f>ROUND(BD121,2)</f>
        <v>0</v>
      </c>
      <c r="BE120" s="4"/>
      <c r="BS120" s="141" t="s">
        <v>76</v>
      </c>
      <c r="BT120" s="141" t="s">
        <v>86</v>
      </c>
      <c r="BU120" s="141" t="s">
        <v>78</v>
      </c>
      <c r="BV120" s="141" t="s">
        <v>79</v>
      </c>
      <c r="BW120" s="141" t="s">
        <v>165</v>
      </c>
      <c r="BX120" s="141" t="s">
        <v>85</v>
      </c>
      <c r="CL120" s="141" t="s">
        <v>1</v>
      </c>
    </row>
    <row r="121" s="4" customFormat="1" ht="23.25" customHeight="1">
      <c r="A121" s="142" t="s">
        <v>91</v>
      </c>
      <c r="B121" s="70"/>
      <c r="C121" s="132"/>
      <c r="D121" s="132"/>
      <c r="E121" s="132"/>
      <c r="F121" s="133" t="s">
        <v>166</v>
      </c>
      <c r="G121" s="133"/>
      <c r="H121" s="133"/>
      <c r="I121" s="133"/>
      <c r="J121" s="133"/>
      <c r="K121" s="132"/>
      <c r="L121" s="133" t="s">
        <v>167</v>
      </c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  <c r="AC121" s="133"/>
      <c r="AD121" s="133"/>
      <c r="AE121" s="133"/>
      <c r="AF121" s="133"/>
      <c r="AG121" s="135">
        <f>'54C - SO 09C - Jednotná k...'!J34</f>
        <v>0</v>
      </c>
      <c r="AH121" s="132"/>
      <c r="AI121" s="132"/>
      <c r="AJ121" s="132"/>
      <c r="AK121" s="132"/>
      <c r="AL121" s="132"/>
      <c r="AM121" s="132"/>
      <c r="AN121" s="135">
        <f>SUM(AG121,AT121)</f>
        <v>0</v>
      </c>
      <c r="AO121" s="132"/>
      <c r="AP121" s="132"/>
      <c r="AQ121" s="136" t="s">
        <v>89</v>
      </c>
      <c r="AR121" s="72"/>
      <c r="AS121" s="137">
        <v>0</v>
      </c>
      <c r="AT121" s="138">
        <f>ROUND(SUM(AV121:AW121),2)</f>
        <v>0</v>
      </c>
      <c r="AU121" s="139">
        <f>'54C - SO 09C - Jednotná k...'!P131</f>
        <v>0</v>
      </c>
      <c r="AV121" s="138">
        <f>'54C - SO 09C - Jednotná k...'!J37</f>
        <v>0</v>
      </c>
      <c r="AW121" s="138">
        <f>'54C - SO 09C - Jednotná k...'!J38</f>
        <v>0</v>
      </c>
      <c r="AX121" s="138">
        <f>'54C - SO 09C - Jednotná k...'!J39</f>
        <v>0</v>
      </c>
      <c r="AY121" s="138">
        <f>'54C - SO 09C - Jednotná k...'!J40</f>
        <v>0</v>
      </c>
      <c r="AZ121" s="138">
        <f>'54C - SO 09C - Jednotná k...'!F37</f>
        <v>0</v>
      </c>
      <c r="BA121" s="138">
        <f>'54C - SO 09C - Jednotná k...'!F38</f>
        <v>0</v>
      </c>
      <c r="BB121" s="138">
        <f>'54C - SO 09C - Jednotná k...'!F39</f>
        <v>0</v>
      </c>
      <c r="BC121" s="138">
        <f>'54C - SO 09C - Jednotná k...'!F40</f>
        <v>0</v>
      </c>
      <c r="BD121" s="140">
        <f>'54C - SO 09C - Jednotná k...'!F41</f>
        <v>0</v>
      </c>
      <c r="BE121" s="4"/>
      <c r="BT121" s="141" t="s">
        <v>94</v>
      </c>
      <c r="BV121" s="141" t="s">
        <v>79</v>
      </c>
      <c r="BW121" s="141" t="s">
        <v>168</v>
      </c>
      <c r="BX121" s="141" t="s">
        <v>165</v>
      </c>
      <c r="CL121" s="141" t="s">
        <v>1</v>
      </c>
    </row>
    <row r="122" s="4" customFormat="1" ht="23.25" customHeight="1">
      <c r="A122" s="142" t="s">
        <v>91</v>
      </c>
      <c r="B122" s="70"/>
      <c r="C122" s="132"/>
      <c r="D122" s="132"/>
      <c r="E122" s="133" t="s">
        <v>169</v>
      </c>
      <c r="F122" s="133"/>
      <c r="G122" s="133"/>
      <c r="H122" s="133"/>
      <c r="I122" s="133"/>
      <c r="J122" s="132"/>
      <c r="K122" s="133" t="s">
        <v>170</v>
      </c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5">
        <f>'VRN2 - Vedlejší a ostatní...'!J32</f>
        <v>0</v>
      </c>
      <c r="AH122" s="132"/>
      <c r="AI122" s="132"/>
      <c r="AJ122" s="132"/>
      <c r="AK122" s="132"/>
      <c r="AL122" s="132"/>
      <c r="AM122" s="132"/>
      <c r="AN122" s="135">
        <f>SUM(AG122,AT122)</f>
        <v>0</v>
      </c>
      <c r="AO122" s="132"/>
      <c r="AP122" s="132"/>
      <c r="AQ122" s="136" t="s">
        <v>89</v>
      </c>
      <c r="AR122" s="72"/>
      <c r="AS122" s="143">
        <v>0</v>
      </c>
      <c r="AT122" s="144">
        <f>ROUND(SUM(AV122:AW122),2)</f>
        <v>0</v>
      </c>
      <c r="AU122" s="145">
        <f>'VRN2 - Vedlejší a ostatní...'!P121</f>
        <v>0</v>
      </c>
      <c r="AV122" s="144">
        <f>'VRN2 - Vedlejší a ostatní...'!J35</f>
        <v>0</v>
      </c>
      <c r="AW122" s="144">
        <f>'VRN2 - Vedlejší a ostatní...'!J36</f>
        <v>0</v>
      </c>
      <c r="AX122" s="144">
        <f>'VRN2 - Vedlejší a ostatní...'!J37</f>
        <v>0</v>
      </c>
      <c r="AY122" s="144">
        <f>'VRN2 - Vedlejší a ostatní...'!J38</f>
        <v>0</v>
      </c>
      <c r="AZ122" s="144">
        <f>'VRN2 - Vedlejší a ostatní...'!F35</f>
        <v>0</v>
      </c>
      <c r="BA122" s="144">
        <f>'VRN2 - Vedlejší a ostatní...'!F36</f>
        <v>0</v>
      </c>
      <c r="BB122" s="144">
        <f>'VRN2 - Vedlejší a ostatní...'!F37</f>
        <v>0</v>
      </c>
      <c r="BC122" s="144">
        <f>'VRN2 - Vedlejší a ostatní...'!F38</f>
        <v>0</v>
      </c>
      <c r="BD122" s="146">
        <f>'VRN2 - Vedlejší a ostatní...'!F39</f>
        <v>0</v>
      </c>
      <c r="BE122" s="4"/>
      <c r="BT122" s="141" t="s">
        <v>86</v>
      </c>
      <c r="BV122" s="141" t="s">
        <v>79</v>
      </c>
      <c r="BW122" s="141" t="s">
        <v>171</v>
      </c>
      <c r="BX122" s="141" t="s">
        <v>85</v>
      </c>
      <c r="CL122" s="141" t="s">
        <v>1</v>
      </c>
    </row>
    <row r="123" s="2" customFormat="1" ht="30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4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44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</row>
  </sheetData>
  <sheetProtection sheet="1" formatColumns="0" formatRows="0" objects="1" scenarios="1" spinCount="100000" saltValue="1T2udaNEq2lLxGWMNKz4zXQyKgxP2+drwhOcrDO4ScLGBpNOUSBdiwO4mCfVBcRGWmN3MqO1a7rtnJOdr++DHQ==" hashValue="B+ikAACyg7QyHFNWGIo4/euULBmAxvswYvtQ1oeHl6HYFY26bDXmhMRJSYwZIZm5Lbh8sbcmfDgct4ZgE38lJA==" algorithmName="SHA-512" password="CC35"/>
  <mergeCells count="150">
    <mergeCell ref="L104:AF104"/>
    <mergeCell ref="F104:J104"/>
    <mergeCell ref="K105:AF105"/>
    <mergeCell ref="E105:I105"/>
    <mergeCell ref="F106:J106"/>
    <mergeCell ref="L106:AF106"/>
    <mergeCell ref="G107:K107"/>
    <mergeCell ref="M107:AF107"/>
    <mergeCell ref="M108:AF108"/>
    <mergeCell ref="G108:K108"/>
    <mergeCell ref="G109:K109"/>
    <mergeCell ref="M109:AF109"/>
    <mergeCell ref="G110:K110"/>
    <mergeCell ref="M110:AF110"/>
    <mergeCell ref="G111:K111"/>
    <mergeCell ref="M111:AF111"/>
    <mergeCell ref="M112:AF112"/>
    <mergeCell ref="G112:K112"/>
    <mergeCell ref="L113:AF113"/>
    <mergeCell ref="F113:J113"/>
    <mergeCell ref="L114:AF114"/>
    <mergeCell ref="F114:J114"/>
    <mergeCell ref="L115:AF115"/>
    <mergeCell ref="F115:J115"/>
    <mergeCell ref="E116:I116"/>
    <mergeCell ref="K116:AF116"/>
    <mergeCell ref="K117:AF117"/>
    <mergeCell ref="E117:I117"/>
    <mergeCell ref="L118:AF118"/>
    <mergeCell ref="F118:J118"/>
    <mergeCell ref="F119:J119"/>
    <mergeCell ref="L119:AF119"/>
    <mergeCell ref="E120:I120"/>
    <mergeCell ref="K120:AF120"/>
    <mergeCell ref="F121:J121"/>
    <mergeCell ref="L121:AF121"/>
    <mergeCell ref="E122:I122"/>
    <mergeCell ref="K122:AF122"/>
    <mergeCell ref="AG101:AM101"/>
    <mergeCell ref="AN101:AP101"/>
    <mergeCell ref="AG102:AM102"/>
    <mergeCell ref="AN102:AP102"/>
    <mergeCell ref="AN103:AP103"/>
    <mergeCell ref="AG103:AM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L85:AO85"/>
    <mergeCell ref="C92:G92"/>
    <mergeCell ref="I92:AF92"/>
    <mergeCell ref="J95:AF95"/>
    <mergeCell ref="D95:H95"/>
    <mergeCell ref="E96:I96"/>
    <mergeCell ref="K96:AF96"/>
    <mergeCell ref="F97:J97"/>
    <mergeCell ref="L97:AF97"/>
    <mergeCell ref="L98:AF98"/>
    <mergeCell ref="F98:J98"/>
    <mergeCell ref="L99:AF99"/>
    <mergeCell ref="F99:J99"/>
    <mergeCell ref="L100:AF100"/>
    <mergeCell ref="F100:J100"/>
    <mergeCell ref="F101:J101"/>
    <mergeCell ref="L101:AF101"/>
    <mergeCell ref="L102:AF102"/>
    <mergeCell ref="F102:J102"/>
    <mergeCell ref="F103:J103"/>
    <mergeCell ref="L103:AF103"/>
    <mergeCell ref="AM87:AN87"/>
    <mergeCell ref="AM89:AP89"/>
    <mergeCell ref="AS89:AT91"/>
    <mergeCell ref="AM90:AP90"/>
    <mergeCell ref="AG92:AM92"/>
    <mergeCell ref="AN92:AP92"/>
    <mergeCell ref="AN95:AP95"/>
    <mergeCell ref="AG95:AM95"/>
    <mergeCell ref="AN96:AP96"/>
    <mergeCell ref="AG96:AM96"/>
    <mergeCell ref="AG97:AM97"/>
    <mergeCell ref="AN97:AP97"/>
    <mergeCell ref="AG98:AM98"/>
    <mergeCell ref="AN98:AP98"/>
    <mergeCell ref="AG99:AM99"/>
    <mergeCell ref="AN99:AP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112D-1 - SO 01.2 - Veřejn...'!C2" display="/"/>
    <hyperlink ref="A98" location="'112D-2 - SO 01.2 - Veřejn...'!C2" display="/"/>
    <hyperlink ref="A99" location="'112D-3 - SO 01.2 - Veřejn...'!C2" display="/"/>
    <hyperlink ref="A100" location="'112D-4 - SO 01.2 - Veřejn...'!C2" display="/"/>
    <hyperlink ref="A101" location="'112D-5 - SO 01.2 - Veřejn...'!C2" display="/"/>
    <hyperlink ref="A102" location="'112D-6 - SO 01.2 - Veřejn...'!C2" display="/"/>
    <hyperlink ref="A103" location="'112D-7 - SO 01.2 - Veřejn...'!C2" display="/"/>
    <hyperlink ref="A104" location="'112D-8 - SO 01.2 - Veřejn...'!C2" display="/"/>
    <hyperlink ref="A107" location="'112-1 - SO 01.2.2 - Veget...'!C2" display="/"/>
    <hyperlink ref="A108" location="'112-2 - SO 01.2.2 - Veget...'!C2" display="/"/>
    <hyperlink ref="A109" location="'112-3 - SO 01.2.2 - Veget...'!C2" display="/"/>
    <hyperlink ref="A110" location="'112-4 - SO 01.2.2 - Veget...'!C2" display="/"/>
    <hyperlink ref="A111" location="'112-5 - SO 01.2.2 - Veget...'!C2" display="/"/>
    <hyperlink ref="A112" location="'112-6 - SO 01.2.2 - Veget...'!C2" display="/"/>
    <hyperlink ref="A113" location="'11333 - Odvoz mobiliáře'!C2" display="/"/>
    <hyperlink ref="A114" location="'11444 - Mobilní výstavní ...'!C2" display="/"/>
    <hyperlink ref="A115" location="'321 - SO 01.2.2 - Vegetač...'!C2" display="/"/>
    <hyperlink ref="A116" location="'29 - SO 11 Přeložka sdělo...'!C2" display="/"/>
    <hyperlink ref="A118" location="'53C - SO 08B - Vodovod př...'!C2" display="/"/>
    <hyperlink ref="A119" location="'53D - SO 08C - Vodovod př...'!C2" display="/"/>
    <hyperlink ref="A121" location="'54C - SO 09C - Jednotná k...'!C2" display="/"/>
    <hyperlink ref="A122" location="'VRN2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398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ROUND((SUM(BE137:BE217)),  2)</f>
        <v>0</v>
      </c>
      <c r="G37" s="38"/>
      <c r="H37" s="38"/>
      <c r="I37" s="165">
        <v>0.20999999999999999</v>
      </c>
      <c r="J37" s="164">
        <f>ROUND(((SUM(BE137:BE217))*I37),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ROUND((SUM(BF137:BF217)),  2)</f>
        <v>0</v>
      </c>
      <c r="G38" s="38"/>
      <c r="H38" s="38"/>
      <c r="I38" s="165">
        <v>0.12</v>
      </c>
      <c r="J38" s="164">
        <f>ROUND(((SUM(BF137:BF217))*I38),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ROUND((SUM(BG137:BG217)),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ROUND((SUM(BH137:BH217)),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ROUND((SUM(BI137:BI217)),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112-1 - SO 01.2.2 - Vegetační úpravy - následná péče - 1.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399</v>
      </c>
      <c r="E101" s="193"/>
      <c r="F101" s="193"/>
      <c r="G101" s="193"/>
      <c r="H101" s="193"/>
      <c r="I101" s="193"/>
      <c r="J101" s="194">
        <f>J138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400</v>
      </c>
      <c r="E102" s="277"/>
      <c r="F102" s="277"/>
      <c r="G102" s="277"/>
      <c r="H102" s="277"/>
      <c r="I102" s="277"/>
      <c r="J102" s="278">
        <f>J139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4.88" customHeight="1">
      <c r="A103" s="14"/>
      <c r="B103" s="275"/>
      <c r="C103" s="132"/>
      <c r="D103" s="276" t="s">
        <v>401</v>
      </c>
      <c r="E103" s="277"/>
      <c r="F103" s="277"/>
      <c r="G103" s="277"/>
      <c r="H103" s="277"/>
      <c r="I103" s="277"/>
      <c r="J103" s="278">
        <f>J140</f>
        <v>0</v>
      </c>
      <c r="K103" s="132"/>
      <c r="L103" s="279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90"/>
      <c r="C104" s="191"/>
      <c r="D104" s="192" t="s">
        <v>402</v>
      </c>
      <c r="E104" s="193"/>
      <c r="F104" s="193"/>
      <c r="G104" s="193"/>
      <c r="H104" s="193"/>
      <c r="I104" s="193"/>
      <c r="J104" s="194">
        <f>J161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5"/>
      <c r="C105" s="132"/>
      <c r="D105" s="276" t="s">
        <v>403</v>
      </c>
      <c r="E105" s="277"/>
      <c r="F105" s="277"/>
      <c r="G105" s="277"/>
      <c r="H105" s="277"/>
      <c r="I105" s="277"/>
      <c r="J105" s="278">
        <f>J162</f>
        <v>0</v>
      </c>
      <c r="K105" s="132"/>
      <c r="L105" s="279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90"/>
      <c r="C106" s="191"/>
      <c r="D106" s="192" t="s">
        <v>404</v>
      </c>
      <c r="E106" s="193"/>
      <c r="F106" s="193"/>
      <c r="G106" s="193"/>
      <c r="H106" s="193"/>
      <c r="I106" s="193"/>
      <c r="J106" s="194">
        <f>J166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75"/>
      <c r="C107" s="132"/>
      <c r="D107" s="276" t="s">
        <v>405</v>
      </c>
      <c r="E107" s="277"/>
      <c r="F107" s="277"/>
      <c r="G107" s="277"/>
      <c r="H107" s="277"/>
      <c r="I107" s="277"/>
      <c r="J107" s="278">
        <f>J167</f>
        <v>0</v>
      </c>
      <c r="K107" s="132"/>
      <c r="L107" s="279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90"/>
      <c r="C108" s="191"/>
      <c r="D108" s="192" t="s">
        <v>406</v>
      </c>
      <c r="E108" s="193"/>
      <c r="F108" s="193"/>
      <c r="G108" s="193"/>
      <c r="H108" s="193"/>
      <c r="I108" s="193"/>
      <c r="J108" s="194">
        <f>J184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75"/>
      <c r="C109" s="132"/>
      <c r="D109" s="276" t="s">
        <v>407</v>
      </c>
      <c r="E109" s="277"/>
      <c r="F109" s="277"/>
      <c r="G109" s="277"/>
      <c r="H109" s="277"/>
      <c r="I109" s="277"/>
      <c r="J109" s="278">
        <f>J185</f>
        <v>0</v>
      </c>
      <c r="K109" s="132"/>
      <c r="L109" s="279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9" customFormat="1" ht="24.96" customHeight="1">
      <c r="A110" s="9"/>
      <c r="B110" s="190"/>
      <c r="C110" s="191"/>
      <c r="D110" s="192" t="s">
        <v>408</v>
      </c>
      <c r="E110" s="193"/>
      <c r="F110" s="193"/>
      <c r="G110" s="193"/>
      <c r="H110" s="193"/>
      <c r="I110" s="193"/>
      <c r="J110" s="194">
        <f>J197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4" customFormat="1" ht="19.92" customHeight="1">
      <c r="A111" s="14"/>
      <c r="B111" s="275"/>
      <c r="C111" s="132"/>
      <c r="D111" s="276" t="s">
        <v>409</v>
      </c>
      <c r="E111" s="277"/>
      <c r="F111" s="277"/>
      <c r="G111" s="277"/>
      <c r="H111" s="277"/>
      <c r="I111" s="277"/>
      <c r="J111" s="278">
        <f>J198</f>
        <v>0</v>
      </c>
      <c r="K111" s="132"/>
      <c r="L111" s="279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9" customFormat="1" ht="24.96" customHeight="1">
      <c r="A112" s="9"/>
      <c r="B112" s="190"/>
      <c r="C112" s="191"/>
      <c r="D112" s="192" t="s">
        <v>410</v>
      </c>
      <c r="E112" s="193"/>
      <c r="F112" s="193"/>
      <c r="G112" s="193"/>
      <c r="H112" s="193"/>
      <c r="I112" s="193"/>
      <c r="J112" s="194">
        <f>J205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4" customFormat="1" ht="19.92" customHeight="1">
      <c r="A113" s="14"/>
      <c r="B113" s="275"/>
      <c r="C113" s="132"/>
      <c r="D113" s="276" t="s">
        <v>411</v>
      </c>
      <c r="E113" s="277"/>
      <c r="F113" s="277"/>
      <c r="G113" s="277"/>
      <c r="H113" s="277"/>
      <c r="I113" s="277"/>
      <c r="J113" s="278">
        <f>J206</f>
        <v>0</v>
      </c>
      <c r="K113" s="132"/>
      <c r="L113" s="279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189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4" t="str">
        <f>E7</f>
        <v>Revitalizace náměstí Míru v Tišnově, etapa 1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173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1" customFormat="1" ht="23.25" customHeight="1">
      <c r="B125" s="21"/>
      <c r="C125" s="22"/>
      <c r="D125" s="22"/>
      <c r="E125" s="184" t="s">
        <v>174</v>
      </c>
      <c r="F125" s="22"/>
      <c r="G125" s="22"/>
      <c r="H125" s="22"/>
      <c r="I125" s="22"/>
      <c r="J125" s="22"/>
      <c r="K125" s="22"/>
      <c r="L125" s="20"/>
    </row>
    <row r="126" s="1" customFormat="1" ht="12" customHeight="1">
      <c r="B126" s="21"/>
      <c r="C126" s="32" t="s">
        <v>175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185" t="s">
        <v>396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397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30" customHeight="1">
      <c r="A129" s="38"/>
      <c r="B129" s="39"/>
      <c r="C129" s="40"/>
      <c r="D129" s="40"/>
      <c r="E129" s="76" t="str">
        <f>E13</f>
        <v>112-1 - SO 01.2.2 - Vegetační úpravy - následná péče - 1. rok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F16</f>
        <v>Tišnov</v>
      </c>
      <c r="G131" s="40"/>
      <c r="H131" s="40"/>
      <c r="I131" s="32" t="s">
        <v>22</v>
      </c>
      <c r="J131" s="79" t="str">
        <f>IF(J16="","",J16)</f>
        <v>2. 5. 2024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24</v>
      </c>
      <c r="D133" s="40"/>
      <c r="E133" s="40"/>
      <c r="F133" s="27" t="str">
        <f>E19</f>
        <v>Město Tišnov, náměstí Míru 111, 666 01 Tišnov</v>
      </c>
      <c r="G133" s="40"/>
      <c r="H133" s="40"/>
      <c r="I133" s="32" t="s">
        <v>30</v>
      </c>
      <c r="J133" s="36" t="str">
        <f>E25</f>
        <v>Ing. Petr Velička autorizovaný architekt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IF(E22="","",E22)</f>
        <v>Vyplň údaj</v>
      </c>
      <c r="G134" s="40"/>
      <c r="H134" s="40"/>
      <c r="I134" s="32" t="s">
        <v>34</v>
      </c>
      <c r="J134" s="36" t="str">
        <f>E28</f>
        <v>Čiklová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0" customFormat="1" ht="29.28" customHeight="1">
      <c r="A136" s="196"/>
      <c r="B136" s="197"/>
      <c r="C136" s="198" t="s">
        <v>190</v>
      </c>
      <c r="D136" s="199" t="s">
        <v>62</v>
      </c>
      <c r="E136" s="199" t="s">
        <v>58</v>
      </c>
      <c r="F136" s="199" t="s">
        <v>59</v>
      </c>
      <c r="G136" s="199" t="s">
        <v>191</v>
      </c>
      <c r="H136" s="199" t="s">
        <v>192</v>
      </c>
      <c r="I136" s="199" t="s">
        <v>193</v>
      </c>
      <c r="J136" s="199" t="s">
        <v>181</v>
      </c>
      <c r="K136" s="200" t="s">
        <v>194</v>
      </c>
      <c r="L136" s="201"/>
      <c r="M136" s="100" t="s">
        <v>1</v>
      </c>
      <c r="N136" s="101" t="s">
        <v>41</v>
      </c>
      <c r="O136" s="101" t="s">
        <v>195</v>
      </c>
      <c r="P136" s="101" t="s">
        <v>196</v>
      </c>
      <c r="Q136" s="101" t="s">
        <v>197</v>
      </c>
      <c r="R136" s="101" t="s">
        <v>198</v>
      </c>
      <c r="S136" s="101" t="s">
        <v>199</v>
      </c>
      <c r="T136" s="102" t="s">
        <v>200</v>
      </c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</row>
    <row r="137" s="2" customFormat="1" ht="22.8" customHeight="1">
      <c r="A137" s="38"/>
      <c r="B137" s="39"/>
      <c r="C137" s="107" t="s">
        <v>201</v>
      </c>
      <c r="D137" s="40"/>
      <c r="E137" s="40"/>
      <c r="F137" s="40"/>
      <c r="G137" s="40"/>
      <c r="H137" s="40"/>
      <c r="I137" s="40"/>
      <c r="J137" s="202">
        <f>BK137</f>
        <v>0</v>
      </c>
      <c r="K137" s="40"/>
      <c r="L137" s="44"/>
      <c r="M137" s="103"/>
      <c r="N137" s="203"/>
      <c r="O137" s="104"/>
      <c r="P137" s="204">
        <f>P138+P161+P166+P184+P197+P205</f>
        <v>0</v>
      </c>
      <c r="Q137" s="104"/>
      <c r="R137" s="204">
        <f>R138+R161+R166+R184+R197+R205</f>
        <v>3.0000000000000004E-05</v>
      </c>
      <c r="S137" s="104"/>
      <c r="T137" s="205">
        <f>T138+T161+T166+T184+T197+T205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76</v>
      </c>
      <c r="AU137" s="17" t="s">
        <v>183</v>
      </c>
      <c r="BK137" s="206">
        <f>BK138+BK161+BK166+BK184+BK197+BK205</f>
        <v>0</v>
      </c>
    </row>
    <row r="138" s="11" customFormat="1" ht="25.92" customHeight="1">
      <c r="A138" s="11"/>
      <c r="B138" s="207"/>
      <c r="C138" s="208"/>
      <c r="D138" s="209" t="s">
        <v>76</v>
      </c>
      <c r="E138" s="210" t="s">
        <v>412</v>
      </c>
      <c r="F138" s="210" t="s">
        <v>413</v>
      </c>
      <c r="G138" s="208"/>
      <c r="H138" s="208"/>
      <c r="I138" s="211"/>
      <c r="J138" s="212">
        <f>BK138</f>
        <v>0</v>
      </c>
      <c r="K138" s="208"/>
      <c r="L138" s="213"/>
      <c r="M138" s="214"/>
      <c r="N138" s="215"/>
      <c r="O138" s="215"/>
      <c r="P138" s="216">
        <f>P139</f>
        <v>0</v>
      </c>
      <c r="Q138" s="215"/>
      <c r="R138" s="216">
        <f>R139</f>
        <v>2.0000000000000002E-05</v>
      </c>
      <c r="S138" s="215"/>
      <c r="T138" s="217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77</v>
      </c>
      <c r="AY138" s="218" t="s">
        <v>203</v>
      </c>
      <c r="BK138" s="220">
        <f>BK139</f>
        <v>0</v>
      </c>
    </row>
    <row r="139" s="11" customFormat="1" ht="22.8" customHeight="1">
      <c r="A139" s="11"/>
      <c r="B139" s="207"/>
      <c r="C139" s="208"/>
      <c r="D139" s="209" t="s">
        <v>76</v>
      </c>
      <c r="E139" s="280" t="s">
        <v>414</v>
      </c>
      <c r="F139" s="280" t="s">
        <v>415</v>
      </c>
      <c r="G139" s="208"/>
      <c r="H139" s="208"/>
      <c r="I139" s="211"/>
      <c r="J139" s="281">
        <f>BK139</f>
        <v>0</v>
      </c>
      <c r="K139" s="208"/>
      <c r="L139" s="213"/>
      <c r="M139" s="214"/>
      <c r="N139" s="215"/>
      <c r="O139" s="215"/>
      <c r="P139" s="216">
        <f>P140</f>
        <v>0</v>
      </c>
      <c r="Q139" s="215"/>
      <c r="R139" s="216">
        <f>R140</f>
        <v>2.0000000000000002E-05</v>
      </c>
      <c r="S139" s="215"/>
      <c r="T139" s="217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8" t="s">
        <v>84</v>
      </c>
      <c r="AT139" s="219" t="s">
        <v>76</v>
      </c>
      <c r="AU139" s="219" t="s">
        <v>84</v>
      </c>
      <c r="AY139" s="218" t="s">
        <v>203</v>
      </c>
      <c r="BK139" s="220">
        <f>BK140</f>
        <v>0</v>
      </c>
    </row>
    <row r="140" s="11" customFormat="1" ht="20.88" customHeight="1">
      <c r="A140" s="11"/>
      <c r="B140" s="207"/>
      <c r="C140" s="208"/>
      <c r="D140" s="209" t="s">
        <v>76</v>
      </c>
      <c r="E140" s="280" t="s">
        <v>416</v>
      </c>
      <c r="F140" s="280" t="s">
        <v>417</v>
      </c>
      <c r="G140" s="208"/>
      <c r="H140" s="208"/>
      <c r="I140" s="211"/>
      <c r="J140" s="281">
        <f>BK140</f>
        <v>0</v>
      </c>
      <c r="K140" s="208"/>
      <c r="L140" s="213"/>
      <c r="M140" s="214"/>
      <c r="N140" s="215"/>
      <c r="O140" s="215"/>
      <c r="P140" s="216">
        <f>SUM(P141:P160)</f>
        <v>0</v>
      </c>
      <c r="Q140" s="215"/>
      <c r="R140" s="216">
        <f>SUM(R141:R160)</f>
        <v>2.0000000000000002E-05</v>
      </c>
      <c r="S140" s="215"/>
      <c r="T140" s="217">
        <f>SUM(T141:T160)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8" t="s">
        <v>84</v>
      </c>
      <c r="AT140" s="219" t="s">
        <v>76</v>
      </c>
      <c r="AU140" s="219" t="s">
        <v>86</v>
      </c>
      <c r="AY140" s="218" t="s">
        <v>203</v>
      </c>
      <c r="BK140" s="220">
        <f>SUM(BK141:BK160)</f>
        <v>0</v>
      </c>
    </row>
    <row r="141" s="2" customFormat="1" ht="21.75" customHeight="1">
      <c r="A141" s="38"/>
      <c r="B141" s="39"/>
      <c r="C141" s="221" t="s">
        <v>84</v>
      </c>
      <c r="D141" s="221" t="s">
        <v>204</v>
      </c>
      <c r="E141" s="222" t="s">
        <v>418</v>
      </c>
      <c r="F141" s="223" t="s">
        <v>419</v>
      </c>
      <c r="G141" s="224" t="s">
        <v>266</v>
      </c>
      <c r="H141" s="225">
        <v>4</v>
      </c>
      <c r="I141" s="226"/>
      <c r="J141" s="227">
        <f>ROUND(I141*H141,2)</f>
        <v>0</v>
      </c>
      <c r="K141" s="223" t="s">
        <v>420</v>
      </c>
      <c r="L141" s="44"/>
      <c r="M141" s="228" t="s">
        <v>1</v>
      </c>
      <c r="N141" s="229" t="s">
        <v>42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125</v>
      </c>
      <c r="AT141" s="232" t="s">
        <v>204</v>
      </c>
      <c r="AU141" s="232" t="s">
        <v>94</v>
      </c>
      <c r="AY141" s="17" t="s">
        <v>203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84</v>
      </c>
      <c r="BK141" s="233">
        <f>ROUND(I141*H141,2)</f>
        <v>0</v>
      </c>
      <c r="BL141" s="17" t="s">
        <v>125</v>
      </c>
      <c r="BM141" s="232" t="s">
        <v>421</v>
      </c>
    </row>
    <row r="142" s="2" customFormat="1">
      <c r="A142" s="38"/>
      <c r="B142" s="39"/>
      <c r="C142" s="40"/>
      <c r="D142" s="234" t="s">
        <v>210</v>
      </c>
      <c r="E142" s="40"/>
      <c r="F142" s="235" t="s">
        <v>422</v>
      </c>
      <c r="G142" s="40"/>
      <c r="H142" s="40"/>
      <c r="I142" s="236"/>
      <c r="J142" s="40"/>
      <c r="K142" s="40"/>
      <c r="L142" s="44"/>
      <c r="M142" s="237"/>
      <c r="N142" s="23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210</v>
      </c>
      <c r="AU142" s="17" t="s">
        <v>94</v>
      </c>
    </row>
    <row r="143" s="2" customFormat="1">
      <c r="A143" s="38"/>
      <c r="B143" s="39"/>
      <c r="C143" s="40"/>
      <c r="D143" s="282" t="s">
        <v>423</v>
      </c>
      <c r="E143" s="40"/>
      <c r="F143" s="283" t="s">
        <v>424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423</v>
      </c>
      <c r="AU143" s="17" t="s">
        <v>94</v>
      </c>
    </row>
    <row r="144" s="15" customFormat="1">
      <c r="A144" s="15"/>
      <c r="B144" s="284"/>
      <c r="C144" s="285"/>
      <c r="D144" s="234" t="s">
        <v>268</v>
      </c>
      <c r="E144" s="286" t="s">
        <v>1</v>
      </c>
      <c r="F144" s="287" t="s">
        <v>425</v>
      </c>
      <c r="G144" s="285"/>
      <c r="H144" s="286" t="s">
        <v>1</v>
      </c>
      <c r="I144" s="288"/>
      <c r="J144" s="285"/>
      <c r="K144" s="285"/>
      <c r="L144" s="289"/>
      <c r="M144" s="290"/>
      <c r="N144" s="291"/>
      <c r="O144" s="291"/>
      <c r="P144" s="291"/>
      <c r="Q144" s="291"/>
      <c r="R144" s="291"/>
      <c r="S144" s="291"/>
      <c r="T144" s="29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93" t="s">
        <v>268</v>
      </c>
      <c r="AU144" s="293" t="s">
        <v>94</v>
      </c>
      <c r="AV144" s="15" t="s">
        <v>84</v>
      </c>
      <c r="AW144" s="15" t="s">
        <v>33</v>
      </c>
      <c r="AX144" s="15" t="s">
        <v>77</v>
      </c>
      <c r="AY144" s="293" t="s">
        <v>203</v>
      </c>
    </row>
    <row r="145" s="12" customFormat="1">
      <c r="A145" s="12"/>
      <c r="B145" s="239"/>
      <c r="C145" s="240"/>
      <c r="D145" s="234" t="s">
        <v>268</v>
      </c>
      <c r="E145" s="241" t="s">
        <v>1</v>
      </c>
      <c r="F145" s="242" t="s">
        <v>426</v>
      </c>
      <c r="G145" s="240"/>
      <c r="H145" s="243">
        <v>4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9" t="s">
        <v>268</v>
      </c>
      <c r="AU145" s="249" t="s">
        <v>94</v>
      </c>
      <c r="AV145" s="12" t="s">
        <v>86</v>
      </c>
      <c r="AW145" s="12" t="s">
        <v>33</v>
      </c>
      <c r="AX145" s="12" t="s">
        <v>84</v>
      </c>
      <c r="AY145" s="249" t="s">
        <v>203</v>
      </c>
    </row>
    <row r="146" s="2" customFormat="1" ht="24.15" customHeight="1">
      <c r="A146" s="38"/>
      <c r="B146" s="39"/>
      <c r="C146" s="221" t="s">
        <v>86</v>
      </c>
      <c r="D146" s="221" t="s">
        <v>204</v>
      </c>
      <c r="E146" s="222" t="s">
        <v>427</v>
      </c>
      <c r="F146" s="223" t="s">
        <v>428</v>
      </c>
      <c r="G146" s="224" t="s">
        <v>266</v>
      </c>
      <c r="H146" s="225">
        <v>3</v>
      </c>
      <c r="I146" s="226"/>
      <c r="J146" s="227">
        <f>ROUND(I146*H146,2)</f>
        <v>0</v>
      </c>
      <c r="K146" s="223" t="s">
        <v>420</v>
      </c>
      <c r="L146" s="44"/>
      <c r="M146" s="228" t="s">
        <v>1</v>
      </c>
      <c r="N146" s="229" t="s">
        <v>42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125</v>
      </c>
      <c r="AT146" s="232" t="s">
        <v>204</v>
      </c>
      <c r="AU146" s="232" t="s">
        <v>94</v>
      </c>
      <c r="AY146" s="17" t="s">
        <v>203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84</v>
      </c>
      <c r="BK146" s="233">
        <f>ROUND(I146*H146,2)</f>
        <v>0</v>
      </c>
      <c r="BL146" s="17" t="s">
        <v>125</v>
      </c>
      <c r="BM146" s="232" t="s">
        <v>429</v>
      </c>
    </row>
    <row r="147" s="2" customFormat="1">
      <c r="A147" s="38"/>
      <c r="B147" s="39"/>
      <c r="C147" s="40"/>
      <c r="D147" s="234" t="s">
        <v>210</v>
      </c>
      <c r="E147" s="40"/>
      <c r="F147" s="235" t="s">
        <v>430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210</v>
      </c>
      <c r="AU147" s="17" t="s">
        <v>94</v>
      </c>
    </row>
    <row r="148" s="2" customFormat="1">
      <c r="A148" s="38"/>
      <c r="B148" s="39"/>
      <c r="C148" s="40"/>
      <c r="D148" s="282" t="s">
        <v>423</v>
      </c>
      <c r="E148" s="40"/>
      <c r="F148" s="283" t="s">
        <v>431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423</v>
      </c>
      <c r="AU148" s="17" t="s">
        <v>94</v>
      </c>
    </row>
    <row r="149" s="15" customFormat="1">
      <c r="A149" s="15"/>
      <c r="B149" s="284"/>
      <c r="C149" s="285"/>
      <c r="D149" s="234" t="s">
        <v>268</v>
      </c>
      <c r="E149" s="286" t="s">
        <v>1</v>
      </c>
      <c r="F149" s="287" t="s">
        <v>432</v>
      </c>
      <c r="G149" s="285"/>
      <c r="H149" s="286" t="s">
        <v>1</v>
      </c>
      <c r="I149" s="288"/>
      <c r="J149" s="285"/>
      <c r="K149" s="285"/>
      <c r="L149" s="289"/>
      <c r="M149" s="290"/>
      <c r="N149" s="291"/>
      <c r="O149" s="291"/>
      <c r="P149" s="291"/>
      <c r="Q149" s="291"/>
      <c r="R149" s="291"/>
      <c r="S149" s="291"/>
      <c r="T149" s="29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3" t="s">
        <v>268</v>
      </c>
      <c r="AU149" s="293" t="s">
        <v>94</v>
      </c>
      <c r="AV149" s="15" t="s">
        <v>84</v>
      </c>
      <c r="AW149" s="15" t="s">
        <v>33</v>
      </c>
      <c r="AX149" s="15" t="s">
        <v>77</v>
      </c>
      <c r="AY149" s="293" t="s">
        <v>203</v>
      </c>
    </row>
    <row r="150" s="12" customFormat="1">
      <c r="A150" s="12"/>
      <c r="B150" s="239"/>
      <c r="C150" s="240"/>
      <c r="D150" s="234" t="s">
        <v>268</v>
      </c>
      <c r="E150" s="241" t="s">
        <v>1</v>
      </c>
      <c r="F150" s="242" t="s">
        <v>433</v>
      </c>
      <c r="G150" s="240"/>
      <c r="H150" s="243">
        <v>3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9" t="s">
        <v>268</v>
      </c>
      <c r="AU150" s="249" t="s">
        <v>94</v>
      </c>
      <c r="AV150" s="12" t="s">
        <v>86</v>
      </c>
      <c r="AW150" s="12" t="s">
        <v>33</v>
      </c>
      <c r="AX150" s="12" t="s">
        <v>84</v>
      </c>
      <c r="AY150" s="249" t="s">
        <v>203</v>
      </c>
    </row>
    <row r="151" s="2" customFormat="1" ht="16.5" customHeight="1">
      <c r="A151" s="38"/>
      <c r="B151" s="39"/>
      <c r="C151" s="221" t="s">
        <v>94</v>
      </c>
      <c r="D151" s="221" t="s">
        <v>204</v>
      </c>
      <c r="E151" s="222" t="s">
        <v>434</v>
      </c>
      <c r="F151" s="223" t="s">
        <v>435</v>
      </c>
      <c r="G151" s="224" t="s">
        <v>266</v>
      </c>
      <c r="H151" s="225">
        <v>1</v>
      </c>
      <c r="I151" s="226"/>
      <c r="J151" s="227">
        <f>ROUND(I151*H151,2)</f>
        <v>0</v>
      </c>
      <c r="K151" s="223" t="s">
        <v>420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2.0000000000000002E-05</v>
      </c>
      <c r="R151" s="230">
        <f>Q151*H151</f>
        <v>2.0000000000000002E-05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125</v>
      </c>
      <c r="AT151" s="232" t="s">
        <v>204</v>
      </c>
      <c r="AU151" s="232" t="s">
        <v>94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125</v>
      </c>
      <c r="BM151" s="232" t="s">
        <v>436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437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94</v>
      </c>
    </row>
    <row r="153" s="2" customFormat="1">
      <c r="A153" s="38"/>
      <c r="B153" s="39"/>
      <c r="C153" s="40"/>
      <c r="D153" s="282" t="s">
        <v>423</v>
      </c>
      <c r="E153" s="40"/>
      <c r="F153" s="283" t="s">
        <v>438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423</v>
      </c>
      <c r="AU153" s="17" t="s">
        <v>94</v>
      </c>
    </row>
    <row r="154" s="12" customFormat="1">
      <c r="A154" s="12"/>
      <c r="B154" s="239"/>
      <c r="C154" s="240"/>
      <c r="D154" s="234" t="s">
        <v>268</v>
      </c>
      <c r="E154" s="241" t="s">
        <v>1</v>
      </c>
      <c r="F154" s="242" t="s">
        <v>439</v>
      </c>
      <c r="G154" s="240"/>
      <c r="H154" s="243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9" t="s">
        <v>268</v>
      </c>
      <c r="AU154" s="249" t="s">
        <v>94</v>
      </c>
      <c r="AV154" s="12" t="s">
        <v>86</v>
      </c>
      <c r="AW154" s="12" t="s">
        <v>33</v>
      </c>
      <c r="AX154" s="12" t="s">
        <v>84</v>
      </c>
      <c r="AY154" s="249" t="s">
        <v>203</v>
      </c>
    </row>
    <row r="155" s="2" customFormat="1" ht="33" customHeight="1">
      <c r="A155" s="38"/>
      <c r="B155" s="39"/>
      <c r="C155" s="221" t="s">
        <v>125</v>
      </c>
      <c r="D155" s="221" t="s">
        <v>204</v>
      </c>
      <c r="E155" s="222" t="s">
        <v>440</v>
      </c>
      <c r="F155" s="223" t="s">
        <v>441</v>
      </c>
      <c r="G155" s="224" t="s">
        <v>227</v>
      </c>
      <c r="H155" s="225">
        <v>7</v>
      </c>
      <c r="I155" s="226"/>
      <c r="J155" s="227">
        <f>ROUND(I155*H155,2)</f>
        <v>0</v>
      </c>
      <c r="K155" s="223" t="s">
        <v>420</v>
      </c>
      <c r="L155" s="44"/>
      <c r="M155" s="228" t="s">
        <v>1</v>
      </c>
      <c r="N155" s="229" t="s">
        <v>42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125</v>
      </c>
      <c r="AT155" s="232" t="s">
        <v>204</v>
      </c>
      <c r="AU155" s="232" t="s">
        <v>94</v>
      </c>
      <c r="AY155" s="17" t="s">
        <v>203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84</v>
      </c>
      <c r="BK155" s="233">
        <f>ROUND(I155*H155,2)</f>
        <v>0</v>
      </c>
      <c r="BL155" s="17" t="s">
        <v>125</v>
      </c>
      <c r="BM155" s="232" t="s">
        <v>442</v>
      </c>
    </row>
    <row r="156" s="2" customFormat="1">
      <c r="A156" s="38"/>
      <c r="B156" s="39"/>
      <c r="C156" s="40"/>
      <c r="D156" s="234" t="s">
        <v>210</v>
      </c>
      <c r="E156" s="40"/>
      <c r="F156" s="235" t="s">
        <v>443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210</v>
      </c>
      <c r="AU156" s="17" t="s">
        <v>94</v>
      </c>
    </row>
    <row r="157" s="2" customFormat="1">
      <c r="A157" s="38"/>
      <c r="B157" s="39"/>
      <c r="C157" s="40"/>
      <c r="D157" s="282" t="s">
        <v>423</v>
      </c>
      <c r="E157" s="40"/>
      <c r="F157" s="283" t="s">
        <v>444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423</v>
      </c>
      <c r="AU157" s="17" t="s">
        <v>94</v>
      </c>
    </row>
    <row r="158" s="15" customFormat="1">
      <c r="A158" s="15"/>
      <c r="B158" s="284"/>
      <c r="C158" s="285"/>
      <c r="D158" s="234" t="s">
        <v>268</v>
      </c>
      <c r="E158" s="286" t="s">
        <v>1</v>
      </c>
      <c r="F158" s="287" t="s">
        <v>445</v>
      </c>
      <c r="G158" s="285"/>
      <c r="H158" s="286" t="s">
        <v>1</v>
      </c>
      <c r="I158" s="288"/>
      <c r="J158" s="285"/>
      <c r="K158" s="285"/>
      <c r="L158" s="289"/>
      <c r="M158" s="290"/>
      <c r="N158" s="291"/>
      <c r="O158" s="291"/>
      <c r="P158" s="291"/>
      <c r="Q158" s="291"/>
      <c r="R158" s="291"/>
      <c r="S158" s="291"/>
      <c r="T158" s="29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3" t="s">
        <v>268</v>
      </c>
      <c r="AU158" s="293" t="s">
        <v>94</v>
      </c>
      <c r="AV158" s="15" t="s">
        <v>84</v>
      </c>
      <c r="AW158" s="15" t="s">
        <v>33</v>
      </c>
      <c r="AX158" s="15" t="s">
        <v>77</v>
      </c>
      <c r="AY158" s="293" t="s">
        <v>203</v>
      </c>
    </row>
    <row r="159" s="12" customFormat="1">
      <c r="A159" s="12"/>
      <c r="B159" s="239"/>
      <c r="C159" s="240"/>
      <c r="D159" s="234" t="s">
        <v>268</v>
      </c>
      <c r="E159" s="241" t="s">
        <v>1</v>
      </c>
      <c r="F159" s="242" t="s">
        <v>233</v>
      </c>
      <c r="G159" s="240"/>
      <c r="H159" s="243">
        <v>7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9" t="s">
        <v>268</v>
      </c>
      <c r="AU159" s="249" t="s">
        <v>94</v>
      </c>
      <c r="AV159" s="12" t="s">
        <v>86</v>
      </c>
      <c r="AW159" s="12" t="s">
        <v>33</v>
      </c>
      <c r="AX159" s="12" t="s">
        <v>77</v>
      </c>
      <c r="AY159" s="249" t="s">
        <v>203</v>
      </c>
    </row>
    <row r="160" s="13" customFormat="1">
      <c r="A160" s="13"/>
      <c r="B160" s="250"/>
      <c r="C160" s="251"/>
      <c r="D160" s="234" t="s">
        <v>268</v>
      </c>
      <c r="E160" s="252" t="s">
        <v>1</v>
      </c>
      <c r="F160" s="253" t="s">
        <v>271</v>
      </c>
      <c r="G160" s="251"/>
      <c r="H160" s="254">
        <v>7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268</v>
      </c>
      <c r="AU160" s="260" t="s">
        <v>94</v>
      </c>
      <c r="AV160" s="13" t="s">
        <v>125</v>
      </c>
      <c r="AW160" s="13" t="s">
        <v>33</v>
      </c>
      <c r="AX160" s="13" t="s">
        <v>84</v>
      </c>
      <c r="AY160" s="260" t="s">
        <v>203</v>
      </c>
    </row>
    <row r="161" s="11" customFormat="1" ht="25.92" customHeight="1">
      <c r="A161" s="11"/>
      <c r="B161" s="207"/>
      <c r="C161" s="208"/>
      <c r="D161" s="209" t="s">
        <v>76</v>
      </c>
      <c r="E161" s="210" t="s">
        <v>446</v>
      </c>
      <c r="F161" s="210" t="s">
        <v>447</v>
      </c>
      <c r="G161" s="208"/>
      <c r="H161" s="208"/>
      <c r="I161" s="211"/>
      <c r="J161" s="212">
        <f>BK161</f>
        <v>0</v>
      </c>
      <c r="K161" s="208"/>
      <c r="L161" s="213"/>
      <c r="M161" s="214"/>
      <c r="N161" s="215"/>
      <c r="O161" s="215"/>
      <c r="P161" s="216">
        <f>P162</f>
        <v>0</v>
      </c>
      <c r="Q161" s="215"/>
      <c r="R161" s="216">
        <f>R162</f>
        <v>0</v>
      </c>
      <c r="S161" s="215"/>
      <c r="T161" s="217">
        <f>T162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8" t="s">
        <v>84</v>
      </c>
      <c r="AT161" s="219" t="s">
        <v>76</v>
      </c>
      <c r="AU161" s="219" t="s">
        <v>77</v>
      </c>
      <c r="AY161" s="218" t="s">
        <v>203</v>
      </c>
      <c r="BK161" s="220">
        <f>BK162</f>
        <v>0</v>
      </c>
    </row>
    <row r="162" s="11" customFormat="1" ht="22.8" customHeight="1">
      <c r="A162" s="11"/>
      <c r="B162" s="207"/>
      <c r="C162" s="208"/>
      <c r="D162" s="209" t="s">
        <v>76</v>
      </c>
      <c r="E162" s="280" t="s">
        <v>448</v>
      </c>
      <c r="F162" s="280" t="s">
        <v>417</v>
      </c>
      <c r="G162" s="208"/>
      <c r="H162" s="208"/>
      <c r="I162" s="211"/>
      <c r="J162" s="281">
        <f>BK162</f>
        <v>0</v>
      </c>
      <c r="K162" s="208"/>
      <c r="L162" s="213"/>
      <c r="M162" s="214"/>
      <c r="N162" s="215"/>
      <c r="O162" s="215"/>
      <c r="P162" s="216">
        <f>SUM(P163:P165)</f>
        <v>0</v>
      </c>
      <c r="Q162" s="215"/>
      <c r="R162" s="216">
        <f>SUM(R163:R165)</f>
        <v>0</v>
      </c>
      <c r="S162" s="215"/>
      <c r="T162" s="217">
        <f>SUM(T163:T165)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8" t="s">
        <v>84</v>
      </c>
      <c r="AT162" s="219" t="s">
        <v>76</v>
      </c>
      <c r="AU162" s="219" t="s">
        <v>84</v>
      </c>
      <c r="AY162" s="218" t="s">
        <v>203</v>
      </c>
      <c r="BK162" s="220">
        <f>SUM(BK163:BK165)</f>
        <v>0</v>
      </c>
    </row>
    <row r="163" s="2" customFormat="1" ht="21.75" customHeight="1">
      <c r="A163" s="38"/>
      <c r="B163" s="39"/>
      <c r="C163" s="221" t="s">
        <v>224</v>
      </c>
      <c r="D163" s="221" t="s">
        <v>204</v>
      </c>
      <c r="E163" s="222" t="s">
        <v>449</v>
      </c>
      <c r="F163" s="223" t="s">
        <v>450</v>
      </c>
      <c r="G163" s="224" t="s">
        <v>266</v>
      </c>
      <c r="H163" s="225">
        <v>40</v>
      </c>
      <c r="I163" s="226"/>
      <c r="J163" s="227">
        <f>ROUND(I163*H163,2)</f>
        <v>0</v>
      </c>
      <c r="K163" s="223" t="s">
        <v>420</v>
      </c>
      <c r="L163" s="44"/>
      <c r="M163" s="228" t="s">
        <v>1</v>
      </c>
      <c r="N163" s="229" t="s">
        <v>42</v>
      </c>
      <c r="O163" s="91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125</v>
      </c>
      <c r="AT163" s="232" t="s">
        <v>204</v>
      </c>
      <c r="AU163" s="232" t="s">
        <v>86</v>
      </c>
      <c r="AY163" s="17" t="s">
        <v>203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84</v>
      </c>
      <c r="BK163" s="233">
        <f>ROUND(I163*H163,2)</f>
        <v>0</v>
      </c>
      <c r="BL163" s="17" t="s">
        <v>125</v>
      </c>
      <c r="BM163" s="232" t="s">
        <v>451</v>
      </c>
    </row>
    <row r="164" s="2" customFormat="1">
      <c r="A164" s="38"/>
      <c r="B164" s="39"/>
      <c r="C164" s="40"/>
      <c r="D164" s="234" t="s">
        <v>210</v>
      </c>
      <c r="E164" s="40"/>
      <c r="F164" s="235" t="s">
        <v>452</v>
      </c>
      <c r="G164" s="40"/>
      <c r="H164" s="40"/>
      <c r="I164" s="236"/>
      <c r="J164" s="40"/>
      <c r="K164" s="40"/>
      <c r="L164" s="44"/>
      <c r="M164" s="237"/>
      <c r="N164" s="23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210</v>
      </c>
      <c r="AU164" s="17" t="s">
        <v>86</v>
      </c>
    </row>
    <row r="165" s="2" customFormat="1">
      <c r="A165" s="38"/>
      <c r="B165" s="39"/>
      <c r="C165" s="40"/>
      <c r="D165" s="282" t="s">
        <v>423</v>
      </c>
      <c r="E165" s="40"/>
      <c r="F165" s="283" t="s">
        <v>453</v>
      </c>
      <c r="G165" s="40"/>
      <c r="H165" s="40"/>
      <c r="I165" s="236"/>
      <c r="J165" s="40"/>
      <c r="K165" s="40"/>
      <c r="L165" s="44"/>
      <c r="M165" s="237"/>
      <c r="N165" s="23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423</v>
      </c>
      <c r="AU165" s="17" t="s">
        <v>86</v>
      </c>
    </row>
    <row r="166" s="11" customFormat="1" ht="25.92" customHeight="1">
      <c r="A166" s="11"/>
      <c r="B166" s="207"/>
      <c r="C166" s="208"/>
      <c r="D166" s="209" t="s">
        <v>76</v>
      </c>
      <c r="E166" s="210" t="s">
        <v>454</v>
      </c>
      <c r="F166" s="210" t="s">
        <v>455</v>
      </c>
      <c r="G166" s="208"/>
      <c r="H166" s="208"/>
      <c r="I166" s="211"/>
      <c r="J166" s="212">
        <f>BK166</f>
        <v>0</v>
      </c>
      <c r="K166" s="208"/>
      <c r="L166" s="213"/>
      <c r="M166" s="214"/>
      <c r="N166" s="215"/>
      <c r="O166" s="215"/>
      <c r="P166" s="216">
        <f>P167</f>
        <v>0</v>
      </c>
      <c r="Q166" s="215"/>
      <c r="R166" s="216">
        <f>R167</f>
        <v>1.0000000000000001E-05</v>
      </c>
      <c r="S166" s="215"/>
      <c r="T166" s="217">
        <f>T167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18" t="s">
        <v>84</v>
      </c>
      <c r="AT166" s="219" t="s">
        <v>76</v>
      </c>
      <c r="AU166" s="219" t="s">
        <v>77</v>
      </c>
      <c r="AY166" s="218" t="s">
        <v>203</v>
      </c>
      <c r="BK166" s="220">
        <f>BK167</f>
        <v>0</v>
      </c>
    </row>
    <row r="167" s="11" customFormat="1" ht="22.8" customHeight="1">
      <c r="A167" s="11"/>
      <c r="B167" s="207"/>
      <c r="C167" s="208"/>
      <c r="D167" s="209" t="s">
        <v>76</v>
      </c>
      <c r="E167" s="280" t="s">
        <v>456</v>
      </c>
      <c r="F167" s="280" t="s">
        <v>417</v>
      </c>
      <c r="G167" s="208"/>
      <c r="H167" s="208"/>
      <c r="I167" s="211"/>
      <c r="J167" s="281">
        <f>BK167</f>
        <v>0</v>
      </c>
      <c r="K167" s="208"/>
      <c r="L167" s="213"/>
      <c r="M167" s="214"/>
      <c r="N167" s="215"/>
      <c r="O167" s="215"/>
      <c r="P167" s="216">
        <f>SUM(P168:P183)</f>
        <v>0</v>
      </c>
      <c r="Q167" s="215"/>
      <c r="R167" s="216">
        <f>SUM(R168:R183)</f>
        <v>1.0000000000000001E-05</v>
      </c>
      <c r="S167" s="215"/>
      <c r="T167" s="217">
        <f>SUM(T168:T183)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8" t="s">
        <v>84</v>
      </c>
      <c r="AT167" s="219" t="s">
        <v>76</v>
      </c>
      <c r="AU167" s="219" t="s">
        <v>84</v>
      </c>
      <c r="AY167" s="218" t="s">
        <v>203</v>
      </c>
      <c r="BK167" s="220">
        <f>SUM(BK168:BK183)</f>
        <v>0</v>
      </c>
    </row>
    <row r="168" s="2" customFormat="1" ht="33" customHeight="1">
      <c r="A168" s="38"/>
      <c r="B168" s="39"/>
      <c r="C168" s="221" t="s">
        <v>229</v>
      </c>
      <c r="D168" s="221" t="s">
        <v>204</v>
      </c>
      <c r="E168" s="222" t="s">
        <v>440</v>
      </c>
      <c r="F168" s="223" t="s">
        <v>441</v>
      </c>
      <c r="G168" s="224" t="s">
        <v>227</v>
      </c>
      <c r="H168" s="225">
        <v>5</v>
      </c>
      <c r="I168" s="226"/>
      <c r="J168" s="227">
        <f>ROUND(I168*H168,2)</f>
        <v>0</v>
      </c>
      <c r="K168" s="223" t="s">
        <v>420</v>
      </c>
      <c r="L168" s="44"/>
      <c r="M168" s="228" t="s">
        <v>1</v>
      </c>
      <c r="N168" s="229" t="s">
        <v>42</v>
      </c>
      <c r="O168" s="91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125</v>
      </c>
      <c r="AT168" s="232" t="s">
        <v>204</v>
      </c>
      <c r="AU168" s="232" t="s">
        <v>86</v>
      </c>
      <c r="AY168" s="17" t="s">
        <v>203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84</v>
      </c>
      <c r="BK168" s="233">
        <f>ROUND(I168*H168,2)</f>
        <v>0</v>
      </c>
      <c r="BL168" s="17" t="s">
        <v>125</v>
      </c>
      <c r="BM168" s="232" t="s">
        <v>457</v>
      </c>
    </row>
    <row r="169" s="2" customFormat="1">
      <c r="A169" s="38"/>
      <c r="B169" s="39"/>
      <c r="C169" s="40"/>
      <c r="D169" s="234" t="s">
        <v>210</v>
      </c>
      <c r="E169" s="40"/>
      <c r="F169" s="235" t="s">
        <v>443</v>
      </c>
      <c r="G169" s="40"/>
      <c r="H169" s="40"/>
      <c r="I169" s="236"/>
      <c r="J169" s="40"/>
      <c r="K169" s="40"/>
      <c r="L169" s="44"/>
      <c r="M169" s="237"/>
      <c r="N169" s="23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210</v>
      </c>
      <c r="AU169" s="17" t="s">
        <v>86</v>
      </c>
    </row>
    <row r="170" s="2" customFormat="1">
      <c r="A170" s="38"/>
      <c r="B170" s="39"/>
      <c r="C170" s="40"/>
      <c r="D170" s="282" t="s">
        <v>423</v>
      </c>
      <c r="E170" s="40"/>
      <c r="F170" s="283" t="s">
        <v>444</v>
      </c>
      <c r="G170" s="40"/>
      <c r="H170" s="40"/>
      <c r="I170" s="236"/>
      <c r="J170" s="40"/>
      <c r="K170" s="40"/>
      <c r="L170" s="44"/>
      <c r="M170" s="237"/>
      <c r="N170" s="23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423</v>
      </c>
      <c r="AU170" s="17" t="s">
        <v>86</v>
      </c>
    </row>
    <row r="171" s="15" customFormat="1">
      <c r="A171" s="15"/>
      <c r="B171" s="284"/>
      <c r="C171" s="285"/>
      <c r="D171" s="234" t="s">
        <v>268</v>
      </c>
      <c r="E171" s="286" t="s">
        <v>1</v>
      </c>
      <c r="F171" s="287" t="s">
        <v>445</v>
      </c>
      <c r="G171" s="285"/>
      <c r="H171" s="286" t="s">
        <v>1</v>
      </c>
      <c r="I171" s="288"/>
      <c r="J171" s="285"/>
      <c r="K171" s="285"/>
      <c r="L171" s="289"/>
      <c r="M171" s="290"/>
      <c r="N171" s="291"/>
      <c r="O171" s="291"/>
      <c r="P171" s="291"/>
      <c r="Q171" s="291"/>
      <c r="R171" s="291"/>
      <c r="S171" s="291"/>
      <c r="T171" s="29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93" t="s">
        <v>268</v>
      </c>
      <c r="AU171" s="293" t="s">
        <v>86</v>
      </c>
      <c r="AV171" s="15" t="s">
        <v>84</v>
      </c>
      <c r="AW171" s="15" t="s">
        <v>33</v>
      </c>
      <c r="AX171" s="15" t="s">
        <v>77</v>
      </c>
      <c r="AY171" s="293" t="s">
        <v>203</v>
      </c>
    </row>
    <row r="172" s="12" customFormat="1">
      <c r="A172" s="12"/>
      <c r="B172" s="239"/>
      <c r="C172" s="240"/>
      <c r="D172" s="234" t="s">
        <v>268</v>
      </c>
      <c r="E172" s="241" t="s">
        <v>1</v>
      </c>
      <c r="F172" s="242" t="s">
        <v>224</v>
      </c>
      <c r="G172" s="240"/>
      <c r="H172" s="243">
        <v>5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9" t="s">
        <v>268</v>
      </c>
      <c r="AU172" s="249" t="s">
        <v>86</v>
      </c>
      <c r="AV172" s="12" t="s">
        <v>86</v>
      </c>
      <c r="AW172" s="12" t="s">
        <v>33</v>
      </c>
      <c r="AX172" s="12" t="s">
        <v>77</v>
      </c>
      <c r="AY172" s="249" t="s">
        <v>203</v>
      </c>
    </row>
    <row r="173" s="13" customFormat="1">
      <c r="A173" s="13"/>
      <c r="B173" s="250"/>
      <c r="C173" s="251"/>
      <c r="D173" s="234" t="s">
        <v>268</v>
      </c>
      <c r="E173" s="252" t="s">
        <v>1</v>
      </c>
      <c r="F173" s="253" t="s">
        <v>271</v>
      </c>
      <c r="G173" s="251"/>
      <c r="H173" s="254">
        <v>5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268</v>
      </c>
      <c r="AU173" s="260" t="s">
        <v>86</v>
      </c>
      <c r="AV173" s="13" t="s">
        <v>125</v>
      </c>
      <c r="AW173" s="13" t="s">
        <v>33</v>
      </c>
      <c r="AX173" s="13" t="s">
        <v>84</v>
      </c>
      <c r="AY173" s="260" t="s">
        <v>203</v>
      </c>
    </row>
    <row r="174" s="2" customFormat="1" ht="16.5" customHeight="1">
      <c r="A174" s="38"/>
      <c r="B174" s="39"/>
      <c r="C174" s="221" t="s">
        <v>233</v>
      </c>
      <c r="D174" s="221" t="s">
        <v>204</v>
      </c>
      <c r="E174" s="222" t="s">
        <v>434</v>
      </c>
      <c r="F174" s="223" t="s">
        <v>435</v>
      </c>
      <c r="G174" s="224" t="s">
        <v>266</v>
      </c>
      <c r="H174" s="225">
        <v>0.5</v>
      </c>
      <c r="I174" s="226"/>
      <c r="J174" s="227">
        <f>ROUND(I174*H174,2)</f>
        <v>0</v>
      </c>
      <c r="K174" s="223" t="s">
        <v>420</v>
      </c>
      <c r="L174" s="44"/>
      <c r="M174" s="228" t="s">
        <v>1</v>
      </c>
      <c r="N174" s="229" t="s">
        <v>42</v>
      </c>
      <c r="O174" s="91"/>
      <c r="P174" s="230">
        <f>O174*H174</f>
        <v>0</v>
      </c>
      <c r="Q174" s="230">
        <v>2.0000000000000002E-05</v>
      </c>
      <c r="R174" s="230">
        <f>Q174*H174</f>
        <v>1.0000000000000001E-05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125</v>
      </c>
      <c r="AT174" s="232" t="s">
        <v>204</v>
      </c>
      <c r="AU174" s="232" t="s">
        <v>86</v>
      </c>
      <c r="AY174" s="17" t="s">
        <v>203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84</v>
      </c>
      <c r="BK174" s="233">
        <f>ROUND(I174*H174,2)</f>
        <v>0</v>
      </c>
      <c r="BL174" s="17" t="s">
        <v>125</v>
      </c>
      <c r="BM174" s="232" t="s">
        <v>458</v>
      </c>
    </row>
    <row r="175" s="2" customFormat="1">
      <c r="A175" s="38"/>
      <c r="B175" s="39"/>
      <c r="C175" s="40"/>
      <c r="D175" s="234" t="s">
        <v>210</v>
      </c>
      <c r="E175" s="40"/>
      <c r="F175" s="235" t="s">
        <v>437</v>
      </c>
      <c r="G175" s="40"/>
      <c r="H175" s="40"/>
      <c r="I175" s="236"/>
      <c r="J175" s="40"/>
      <c r="K175" s="40"/>
      <c r="L175" s="44"/>
      <c r="M175" s="237"/>
      <c r="N175" s="23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210</v>
      </c>
      <c r="AU175" s="17" t="s">
        <v>86</v>
      </c>
    </row>
    <row r="176" s="2" customFormat="1">
      <c r="A176" s="38"/>
      <c r="B176" s="39"/>
      <c r="C176" s="40"/>
      <c r="D176" s="282" t="s">
        <v>423</v>
      </c>
      <c r="E176" s="40"/>
      <c r="F176" s="283" t="s">
        <v>438</v>
      </c>
      <c r="G176" s="40"/>
      <c r="H176" s="40"/>
      <c r="I176" s="236"/>
      <c r="J176" s="40"/>
      <c r="K176" s="40"/>
      <c r="L176" s="44"/>
      <c r="M176" s="237"/>
      <c r="N176" s="23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423</v>
      </c>
      <c r="AU176" s="17" t="s">
        <v>86</v>
      </c>
    </row>
    <row r="177" s="15" customFormat="1">
      <c r="A177" s="15"/>
      <c r="B177" s="284"/>
      <c r="C177" s="285"/>
      <c r="D177" s="234" t="s">
        <v>268</v>
      </c>
      <c r="E177" s="286" t="s">
        <v>1</v>
      </c>
      <c r="F177" s="287" t="s">
        <v>459</v>
      </c>
      <c r="G177" s="285"/>
      <c r="H177" s="286" t="s">
        <v>1</v>
      </c>
      <c r="I177" s="288"/>
      <c r="J177" s="285"/>
      <c r="K177" s="285"/>
      <c r="L177" s="289"/>
      <c r="M177" s="290"/>
      <c r="N177" s="291"/>
      <c r="O177" s="291"/>
      <c r="P177" s="291"/>
      <c r="Q177" s="291"/>
      <c r="R177" s="291"/>
      <c r="S177" s="291"/>
      <c r="T177" s="29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93" t="s">
        <v>268</v>
      </c>
      <c r="AU177" s="293" t="s">
        <v>86</v>
      </c>
      <c r="AV177" s="15" t="s">
        <v>84</v>
      </c>
      <c r="AW177" s="15" t="s">
        <v>33</v>
      </c>
      <c r="AX177" s="15" t="s">
        <v>77</v>
      </c>
      <c r="AY177" s="293" t="s">
        <v>203</v>
      </c>
    </row>
    <row r="178" s="12" customFormat="1">
      <c r="A178" s="12"/>
      <c r="B178" s="239"/>
      <c r="C178" s="240"/>
      <c r="D178" s="234" t="s">
        <v>268</v>
      </c>
      <c r="E178" s="241" t="s">
        <v>1</v>
      </c>
      <c r="F178" s="242" t="s">
        <v>460</v>
      </c>
      <c r="G178" s="240"/>
      <c r="H178" s="243">
        <v>0.5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9" t="s">
        <v>268</v>
      </c>
      <c r="AU178" s="249" t="s">
        <v>86</v>
      </c>
      <c r="AV178" s="12" t="s">
        <v>86</v>
      </c>
      <c r="AW178" s="12" t="s">
        <v>33</v>
      </c>
      <c r="AX178" s="12" t="s">
        <v>84</v>
      </c>
      <c r="AY178" s="249" t="s">
        <v>203</v>
      </c>
    </row>
    <row r="179" s="2" customFormat="1" ht="21.75" customHeight="1">
      <c r="A179" s="38"/>
      <c r="B179" s="39"/>
      <c r="C179" s="221" t="s">
        <v>237</v>
      </c>
      <c r="D179" s="221" t="s">
        <v>204</v>
      </c>
      <c r="E179" s="222" t="s">
        <v>449</v>
      </c>
      <c r="F179" s="223" t="s">
        <v>450</v>
      </c>
      <c r="G179" s="224" t="s">
        <v>266</v>
      </c>
      <c r="H179" s="225">
        <v>5</v>
      </c>
      <c r="I179" s="226"/>
      <c r="J179" s="227">
        <f>ROUND(I179*H179,2)</f>
        <v>0</v>
      </c>
      <c r="K179" s="223" t="s">
        <v>420</v>
      </c>
      <c r="L179" s="44"/>
      <c r="M179" s="228" t="s">
        <v>1</v>
      </c>
      <c r="N179" s="229" t="s">
        <v>42</v>
      </c>
      <c r="O179" s="91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125</v>
      </c>
      <c r="AT179" s="232" t="s">
        <v>204</v>
      </c>
      <c r="AU179" s="232" t="s">
        <v>86</v>
      </c>
      <c r="AY179" s="17" t="s">
        <v>203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84</v>
      </c>
      <c r="BK179" s="233">
        <f>ROUND(I179*H179,2)</f>
        <v>0</v>
      </c>
      <c r="BL179" s="17" t="s">
        <v>125</v>
      </c>
      <c r="BM179" s="232" t="s">
        <v>461</v>
      </c>
    </row>
    <row r="180" s="2" customFormat="1">
      <c r="A180" s="38"/>
      <c r="B180" s="39"/>
      <c r="C180" s="40"/>
      <c r="D180" s="234" t="s">
        <v>210</v>
      </c>
      <c r="E180" s="40"/>
      <c r="F180" s="235" t="s">
        <v>452</v>
      </c>
      <c r="G180" s="40"/>
      <c r="H180" s="40"/>
      <c r="I180" s="236"/>
      <c r="J180" s="40"/>
      <c r="K180" s="40"/>
      <c r="L180" s="44"/>
      <c r="M180" s="237"/>
      <c r="N180" s="23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210</v>
      </c>
      <c r="AU180" s="17" t="s">
        <v>86</v>
      </c>
    </row>
    <row r="181" s="2" customFormat="1">
      <c r="A181" s="38"/>
      <c r="B181" s="39"/>
      <c r="C181" s="40"/>
      <c r="D181" s="282" t="s">
        <v>423</v>
      </c>
      <c r="E181" s="40"/>
      <c r="F181" s="283" t="s">
        <v>453</v>
      </c>
      <c r="G181" s="40"/>
      <c r="H181" s="40"/>
      <c r="I181" s="236"/>
      <c r="J181" s="40"/>
      <c r="K181" s="40"/>
      <c r="L181" s="44"/>
      <c r="M181" s="237"/>
      <c r="N181" s="23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423</v>
      </c>
      <c r="AU181" s="17" t="s">
        <v>86</v>
      </c>
    </row>
    <row r="182" s="15" customFormat="1">
      <c r="A182" s="15"/>
      <c r="B182" s="284"/>
      <c r="C182" s="285"/>
      <c r="D182" s="234" t="s">
        <v>268</v>
      </c>
      <c r="E182" s="286" t="s">
        <v>1</v>
      </c>
      <c r="F182" s="287" t="s">
        <v>432</v>
      </c>
      <c r="G182" s="285"/>
      <c r="H182" s="286" t="s">
        <v>1</v>
      </c>
      <c r="I182" s="288"/>
      <c r="J182" s="285"/>
      <c r="K182" s="285"/>
      <c r="L182" s="289"/>
      <c r="M182" s="290"/>
      <c r="N182" s="291"/>
      <c r="O182" s="291"/>
      <c r="P182" s="291"/>
      <c r="Q182" s="291"/>
      <c r="R182" s="291"/>
      <c r="S182" s="291"/>
      <c r="T182" s="29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3" t="s">
        <v>268</v>
      </c>
      <c r="AU182" s="293" t="s">
        <v>86</v>
      </c>
      <c r="AV182" s="15" t="s">
        <v>84</v>
      </c>
      <c r="AW182" s="15" t="s">
        <v>33</v>
      </c>
      <c r="AX182" s="15" t="s">
        <v>77</v>
      </c>
      <c r="AY182" s="293" t="s">
        <v>203</v>
      </c>
    </row>
    <row r="183" s="12" customFormat="1">
      <c r="A183" s="12"/>
      <c r="B183" s="239"/>
      <c r="C183" s="240"/>
      <c r="D183" s="234" t="s">
        <v>268</v>
      </c>
      <c r="E183" s="241" t="s">
        <v>1</v>
      </c>
      <c r="F183" s="242" t="s">
        <v>462</v>
      </c>
      <c r="G183" s="240"/>
      <c r="H183" s="243">
        <v>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9" t="s">
        <v>268</v>
      </c>
      <c r="AU183" s="249" t="s">
        <v>86</v>
      </c>
      <c r="AV183" s="12" t="s">
        <v>86</v>
      </c>
      <c r="AW183" s="12" t="s">
        <v>33</v>
      </c>
      <c r="AX183" s="12" t="s">
        <v>84</v>
      </c>
      <c r="AY183" s="249" t="s">
        <v>203</v>
      </c>
    </row>
    <row r="184" s="11" customFormat="1" ht="25.92" customHeight="1">
      <c r="A184" s="11"/>
      <c r="B184" s="207"/>
      <c r="C184" s="208"/>
      <c r="D184" s="209" t="s">
        <v>76</v>
      </c>
      <c r="E184" s="210" t="s">
        <v>463</v>
      </c>
      <c r="F184" s="210" t="s">
        <v>464</v>
      </c>
      <c r="G184" s="208"/>
      <c r="H184" s="208"/>
      <c r="I184" s="211"/>
      <c r="J184" s="212">
        <f>BK184</f>
        <v>0</v>
      </c>
      <c r="K184" s="208"/>
      <c r="L184" s="213"/>
      <c r="M184" s="214"/>
      <c r="N184" s="215"/>
      <c r="O184" s="215"/>
      <c r="P184" s="216">
        <f>P185</f>
        <v>0</v>
      </c>
      <c r="Q184" s="215"/>
      <c r="R184" s="216">
        <f>R185</f>
        <v>0</v>
      </c>
      <c r="S184" s="215"/>
      <c r="T184" s="217">
        <f>T185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18" t="s">
        <v>84</v>
      </c>
      <c r="AT184" s="219" t="s">
        <v>76</v>
      </c>
      <c r="AU184" s="219" t="s">
        <v>77</v>
      </c>
      <c r="AY184" s="218" t="s">
        <v>203</v>
      </c>
      <c r="BK184" s="220">
        <f>BK185</f>
        <v>0</v>
      </c>
    </row>
    <row r="185" s="11" customFormat="1" ht="22.8" customHeight="1">
      <c r="A185" s="11"/>
      <c r="B185" s="207"/>
      <c r="C185" s="208"/>
      <c r="D185" s="209" t="s">
        <v>76</v>
      </c>
      <c r="E185" s="280" t="s">
        <v>465</v>
      </c>
      <c r="F185" s="280" t="s">
        <v>466</v>
      </c>
      <c r="G185" s="208"/>
      <c r="H185" s="208"/>
      <c r="I185" s="211"/>
      <c r="J185" s="281">
        <f>BK185</f>
        <v>0</v>
      </c>
      <c r="K185" s="208"/>
      <c r="L185" s="213"/>
      <c r="M185" s="214"/>
      <c r="N185" s="215"/>
      <c r="O185" s="215"/>
      <c r="P185" s="216">
        <f>SUM(P186:P196)</f>
        <v>0</v>
      </c>
      <c r="Q185" s="215"/>
      <c r="R185" s="216">
        <f>SUM(R186:R196)</f>
        <v>0</v>
      </c>
      <c r="S185" s="215"/>
      <c r="T185" s="217">
        <f>SUM(T186:T196)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18" t="s">
        <v>84</v>
      </c>
      <c r="AT185" s="219" t="s">
        <v>76</v>
      </c>
      <c r="AU185" s="219" t="s">
        <v>84</v>
      </c>
      <c r="AY185" s="218" t="s">
        <v>203</v>
      </c>
      <c r="BK185" s="220">
        <f>SUM(BK186:BK196)</f>
        <v>0</v>
      </c>
    </row>
    <row r="186" s="2" customFormat="1" ht="24.15" customHeight="1">
      <c r="A186" s="38"/>
      <c r="B186" s="39"/>
      <c r="C186" s="221" t="s">
        <v>241</v>
      </c>
      <c r="D186" s="221" t="s">
        <v>204</v>
      </c>
      <c r="E186" s="222" t="s">
        <v>467</v>
      </c>
      <c r="F186" s="223" t="s">
        <v>468</v>
      </c>
      <c r="G186" s="224" t="s">
        <v>227</v>
      </c>
      <c r="H186" s="225">
        <v>1248</v>
      </c>
      <c r="I186" s="226"/>
      <c r="J186" s="227">
        <f>ROUND(I186*H186,2)</f>
        <v>0</v>
      </c>
      <c r="K186" s="223" t="s">
        <v>420</v>
      </c>
      <c r="L186" s="44"/>
      <c r="M186" s="228" t="s">
        <v>1</v>
      </c>
      <c r="N186" s="229" t="s">
        <v>42</v>
      </c>
      <c r="O186" s="91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125</v>
      </c>
      <c r="AT186" s="232" t="s">
        <v>204</v>
      </c>
      <c r="AU186" s="232" t="s">
        <v>86</v>
      </c>
      <c r="AY186" s="17" t="s">
        <v>203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84</v>
      </c>
      <c r="BK186" s="233">
        <f>ROUND(I186*H186,2)</f>
        <v>0</v>
      </c>
      <c r="BL186" s="17" t="s">
        <v>125</v>
      </c>
      <c r="BM186" s="232" t="s">
        <v>469</v>
      </c>
    </row>
    <row r="187" s="2" customFormat="1">
      <c r="A187" s="38"/>
      <c r="B187" s="39"/>
      <c r="C187" s="40"/>
      <c r="D187" s="234" t="s">
        <v>210</v>
      </c>
      <c r="E187" s="40"/>
      <c r="F187" s="235" t="s">
        <v>470</v>
      </c>
      <c r="G187" s="40"/>
      <c r="H187" s="40"/>
      <c r="I187" s="236"/>
      <c r="J187" s="40"/>
      <c r="K187" s="40"/>
      <c r="L187" s="44"/>
      <c r="M187" s="237"/>
      <c r="N187" s="23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210</v>
      </c>
      <c r="AU187" s="17" t="s">
        <v>86</v>
      </c>
    </row>
    <row r="188" s="2" customFormat="1">
      <c r="A188" s="38"/>
      <c r="B188" s="39"/>
      <c r="C188" s="40"/>
      <c r="D188" s="282" t="s">
        <v>423</v>
      </c>
      <c r="E188" s="40"/>
      <c r="F188" s="283" t="s">
        <v>471</v>
      </c>
      <c r="G188" s="40"/>
      <c r="H188" s="40"/>
      <c r="I188" s="236"/>
      <c r="J188" s="40"/>
      <c r="K188" s="40"/>
      <c r="L188" s="44"/>
      <c r="M188" s="237"/>
      <c r="N188" s="23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423</v>
      </c>
      <c r="AU188" s="17" t="s">
        <v>86</v>
      </c>
    </row>
    <row r="189" s="15" customFormat="1">
      <c r="A189" s="15"/>
      <c r="B189" s="284"/>
      <c r="C189" s="285"/>
      <c r="D189" s="234" t="s">
        <v>268</v>
      </c>
      <c r="E189" s="286" t="s">
        <v>1</v>
      </c>
      <c r="F189" s="287" t="s">
        <v>472</v>
      </c>
      <c r="G189" s="285"/>
      <c r="H189" s="286" t="s">
        <v>1</v>
      </c>
      <c r="I189" s="288"/>
      <c r="J189" s="285"/>
      <c r="K189" s="285"/>
      <c r="L189" s="289"/>
      <c r="M189" s="290"/>
      <c r="N189" s="291"/>
      <c r="O189" s="291"/>
      <c r="P189" s="291"/>
      <c r="Q189" s="291"/>
      <c r="R189" s="291"/>
      <c r="S189" s="291"/>
      <c r="T189" s="29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93" t="s">
        <v>268</v>
      </c>
      <c r="AU189" s="293" t="s">
        <v>86</v>
      </c>
      <c r="AV189" s="15" t="s">
        <v>84</v>
      </c>
      <c r="AW189" s="15" t="s">
        <v>33</v>
      </c>
      <c r="AX189" s="15" t="s">
        <v>77</v>
      </c>
      <c r="AY189" s="293" t="s">
        <v>203</v>
      </c>
    </row>
    <row r="190" s="12" customFormat="1">
      <c r="A190" s="12"/>
      <c r="B190" s="239"/>
      <c r="C190" s="240"/>
      <c r="D190" s="234" t="s">
        <v>268</v>
      </c>
      <c r="E190" s="241" t="s">
        <v>1</v>
      </c>
      <c r="F190" s="242" t="s">
        <v>473</v>
      </c>
      <c r="G190" s="240"/>
      <c r="H190" s="243">
        <v>1248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9" t="s">
        <v>268</v>
      </c>
      <c r="AU190" s="249" t="s">
        <v>86</v>
      </c>
      <c r="AV190" s="12" t="s">
        <v>86</v>
      </c>
      <c r="AW190" s="12" t="s">
        <v>33</v>
      </c>
      <c r="AX190" s="12" t="s">
        <v>77</v>
      </c>
      <c r="AY190" s="249" t="s">
        <v>203</v>
      </c>
    </row>
    <row r="191" s="13" customFormat="1">
      <c r="A191" s="13"/>
      <c r="B191" s="250"/>
      <c r="C191" s="251"/>
      <c r="D191" s="234" t="s">
        <v>268</v>
      </c>
      <c r="E191" s="252" t="s">
        <v>1</v>
      </c>
      <c r="F191" s="253" t="s">
        <v>271</v>
      </c>
      <c r="G191" s="251"/>
      <c r="H191" s="254">
        <v>1248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268</v>
      </c>
      <c r="AU191" s="260" t="s">
        <v>86</v>
      </c>
      <c r="AV191" s="13" t="s">
        <v>125</v>
      </c>
      <c r="AW191" s="13" t="s">
        <v>33</v>
      </c>
      <c r="AX191" s="13" t="s">
        <v>84</v>
      </c>
      <c r="AY191" s="260" t="s">
        <v>203</v>
      </c>
    </row>
    <row r="192" s="2" customFormat="1" ht="24.15" customHeight="1">
      <c r="A192" s="38"/>
      <c r="B192" s="39"/>
      <c r="C192" s="221" t="s">
        <v>247</v>
      </c>
      <c r="D192" s="221" t="s">
        <v>204</v>
      </c>
      <c r="E192" s="222" t="s">
        <v>474</v>
      </c>
      <c r="F192" s="223" t="s">
        <v>475</v>
      </c>
      <c r="G192" s="224" t="s">
        <v>220</v>
      </c>
      <c r="H192" s="225">
        <v>0.0040000000000000001</v>
      </c>
      <c r="I192" s="226"/>
      <c r="J192" s="227">
        <f>ROUND(I192*H192,2)</f>
        <v>0</v>
      </c>
      <c r="K192" s="223" t="s">
        <v>420</v>
      </c>
      <c r="L192" s="44"/>
      <c r="M192" s="228" t="s">
        <v>1</v>
      </c>
      <c r="N192" s="229" t="s">
        <v>42</v>
      </c>
      <c r="O192" s="91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2" t="s">
        <v>125</v>
      </c>
      <c r="AT192" s="232" t="s">
        <v>204</v>
      </c>
      <c r="AU192" s="232" t="s">
        <v>86</v>
      </c>
      <c r="AY192" s="17" t="s">
        <v>203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84</v>
      </c>
      <c r="BK192" s="233">
        <f>ROUND(I192*H192,2)</f>
        <v>0</v>
      </c>
      <c r="BL192" s="17" t="s">
        <v>125</v>
      </c>
      <c r="BM192" s="232" t="s">
        <v>476</v>
      </c>
    </row>
    <row r="193" s="2" customFormat="1">
      <c r="A193" s="38"/>
      <c r="B193" s="39"/>
      <c r="C193" s="40"/>
      <c r="D193" s="234" t="s">
        <v>210</v>
      </c>
      <c r="E193" s="40"/>
      <c r="F193" s="235" t="s">
        <v>477</v>
      </c>
      <c r="G193" s="40"/>
      <c r="H193" s="40"/>
      <c r="I193" s="236"/>
      <c r="J193" s="40"/>
      <c r="K193" s="40"/>
      <c r="L193" s="44"/>
      <c r="M193" s="237"/>
      <c r="N193" s="23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210</v>
      </c>
      <c r="AU193" s="17" t="s">
        <v>86</v>
      </c>
    </row>
    <row r="194" s="2" customFormat="1">
      <c r="A194" s="38"/>
      <c r="B194" s="39"/>
      <c r="C194" s="40"/>
      <c r="D194" s="282" t="s">
        <v>423</v>
      </c>
      <c r="E194" s="40"/>
      <c r="F194" s="283" t="s">
        <v>478</v>
      </c>
      <c r="G194" s="40"/>
      <c r="H194" s="40"/>
      <c r="I194" s="236"/>
      <c r="J194" s="40"/>
      <c r="K194" s="40"/>
      <c r="L194" s="44"/>
      <c r="M194" s="237"/>
      <c r="N194" s="23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423</v>
      </c>
      <c r="AU194" s="17" t="s">
        <v>86</v>
      </c>
    </row>
    <row r="195" s="2" customFormat="1" ht="37.8" customHeight="1">
      <c r="A195" s="38"/>
      <c r="B195" s="39"/>
      <c r="C195" s="261" t="s">
        <v>253</v>
      </c>
      <c r="D195" s="261" t="s">
        <v>273</v>
      </c>
      <c r="E195" s="262" t="s">
        <v>479</v>
      </c>
      <c r="F195" s="263" t="s">
        <v>480</v>
      </c>
      <c r="G195" s="264" t="s">
        <v>481</v>
      </c>
      <c r="H195" s="265">
        <v>4.1600000000000001</v>
      </c>
      <c r="I195" s="266"/>
      <c r="J195" s="267">
        <f>ROUND(I195*H195,2)</f>
        <v>0</v>
      </c>
      <c r="K195" s="263" t="s">
        <v>1</v>
      </c>
      <c r="L195" s="268"/>
      <c r="M195" s="269" t="s">
        <v>1</v>
      </c>
      <c r="N195" s="270" t="s">
        <v>42</v>
      </c>
      <c r="O195" s="91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237</v>
      </c>
      <c r="AT195" s="232" t="s">
        <v>273</v>
      </c>
      <c r="AU195" s="232" t="s">
        <v>86</v>
      </c>
      <c r="AY195" s="17" t="s">
        <v>203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84</v>
      </c>
      <c r="BK195" s="233">
        <f>ROUND(I195*H195,2)</f>
        <v>0</v>
      </c>
      <c r="BL195" s="17" t="s">
        <v>125</v>
      </c>
      <c r="BM195" s="232" t="s">
        <v>482</v>
      </c>
    </row>
    <row r="196" s="2" customFormat="1">
      <c r="A196" s="38"/>
      <c r="B196" s="39"/>
      <c r="C196" s="40"/>
      <c r="D196" s="234" t="s">
        <v>210</v>
      </c>
      <c r="E196" s="40"/>
      <c r="F196" s="235" t="s">
        <v>480</v>
      </c>
      <c r="G196" s="40"/>
      <c r="H196" s="40"/>
      <c r="I196" s="236"/>
      <c r="J196" s="40"/>
      <c r="K196" s="40"/>
      <c r="L196" s="44"/>
      <c r="M196" s="237"/>
      <c r="N196" s="238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210</v>
      </c>
      <c r="AU196" s="17" t="s">
        <v>86</v>
      </c>
    </row>
    <row r="197" s="11" customFormat="1" ht="25.92" customHeight="1">
      <c r="A197" s="11"/>
      <c r="B197" s="207"/>
      <c r="C197" s="208"/>
      <c r="D197" s="209" t="s">
        <v>76</v>
      </c>
      <c r="E197" s="210" t="s">
        <v>483</v>
      </c>
      <c r="F197" s="210" t="s">
        <v>484</v>
      </c>
      <c r="G197" s="208"/>
      <c r="H197" s="208"/>
      <c r="I197" s="211"/>
      <c r="J197" s="212">
        <f>BK197</f>
        <v>0</v>
      </c>
      <c r="K197" s="208"/>
      <c r="L197" s="213"/>
      <c r="M197" s="214"/>
      <c r="N197" s="215"/>
      <c r="O197" s="215"/>
      <c r="P197" s="216">
        <f>P198</f>
        <v>0</v>
      </c>
      <c r="Q197" s="215"/>
      <c r="R197" s="216">
        <f>R198</f>
        <v>0</v>
      </c>
      <c r="S197" s="215"/>
      <c r="T197" s="217">
        <f>T198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18" t="s">
        <v>84</v>
      </c>
      <c r="AT197" s="219" t="s">
        <v>76</v>
      </c>
      <c r="AU197" s="219" t="s">
        <v>77</v>
      </c>
      <c r="AY197" s="218" t="s">
        <v>203</v>
      </c>
      <c r="BK197" s="220">
        <f>BK198</f>
        <v>0</v>
      </c>
    </row>
    <row r="198" s="11" customFormat="1" ht="22.8" customHeight="1">
      <c r="A198" s="11"/>
      <c r="B198" s="207"/>
      <c r="C198" s="208"/>
      <c r="D198" s="209" t="s">
        <v>76</v>
      </c>
      <c r="E198" s="280" t="s">
        <v>485</v>
      </c>
      <c r="F198" s="280" t="s">
        <v>417</v>
      </c>
      <c r="G198" s="208"/>
      <c r="H198" s="208"/>
      <c r="I198" s="211"/>
      <c r="J198" s="281">
        <f>BK198</f>
        <v>0</v>
      </c>
      <c r="K198" s="208"/>
      <c r="L198" s="213"/>
      <c r="M198" s="214"/>
      <c r="N198" s="215"/>
      <c r="O198" s="215"/>
      <c r="P198" s="216">
        <f>SUM(P199:P204)</f>
        <v>0</v>
      </c>
      <c r="Q198" s="215"/>
      <c r="R198" s="216">
        <f>SUM(R199:R204)</f>
        <v>0</v>
      </c>
      <c r="S198" s="215"/>
      <c r="T198" s="217">
        <f>SUM(T199:T204)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8" t="s">
        <v>84</v>
      </c>
      <c r="AT198" s="219" t="s">
        <v>76</v>
      </c>
      <c r="AU198" s="219" t="s">
        <v>84</v>
      </c>
      <c r="AY198" s="218" t="s">
        <v>203</v>
      </c>
      <c r="BK198" s="220">
        <f>SUM(BK199:BK204)</f>
        <v>0</v>
      </c>
    </row>
    <row r="199" s="2" customFormat="1" ht="33" customHeight="1">
      <c r="A199" s="38"/>
      <c r="B199" s="39"/>
      <c r="C199" s="221" t="s">
        <v>8</v>
      </c>
      <c r="D199" s="221" t="s">
        <v>204</v>
      </c>
      <c r="E199" s="222" t="s">
        <v>486</v>
      </c>
      <c r="F199" s="223" t="s">
        <v>487</v>
      </c>
      <c r="G199" s="224" t="s">
        <v>227</v>
      </c>
      <c r="H199" s="225">
        <v>364</v>
      </c>
      <c r="I199" s="226"/>
      <c r="J199" s="227">
        <f>ROUND(I199*H199,2)</f>
        <v>0</v>
      </c>
      <c r="K199" s="223" t="s">
        <v>420</v>
      </c>
      <c r="L199" s="44"/>
      <c r="M199" s="228" t="s">
        <v>1</v>
      </c>
      <c r="N199" s="229" t="s">
        <v>42</v>
      </c>
      <c r="O199" s="91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125</v>
      </c>
      <c r="AT199" s="232" t="s">
        <v>204</v>
      </c>
      <c r="AU199" s="232" t="s">
        <v>86</v>
      </c>
      <c r="AY199" s="17" t="s">
        <v>203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84</v>
      </c>
      <c r="BK199" s="233">
        <f>ROUND(I199*H199,2)</f>
        <v>0</v>
      </c>
      <c r="BL199" s="17" t="s">
        <v>125</v>
      </c>
      <c r="BM199" s="232" t="s">
        <v>488</v>
      </c>
    </row>
    <row r="200" s="2" customFormat="1">
      <c r="A200" s="38"/>
      <c r="B200" s="39"/>
      <c r="C200" s="40"/>
      <c r="D200" s="234" t="s">
        <v>210</v>
      </c>
      <c r="E200" s="40"/>
      <c r="F200" s="235" t="s">
        <v>489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210</v>
      </c>
      <c r="AU200" s="17" t="s">
        <v>86</v>
      </c>
    </row>
    <row r="201" s="2" customFormat="1">
      <c r="A201" s="38"/>
      <c r="B201" s="39"/>
      <c r="C201" s="40"/>
      <c r="D201" s="282" t="s">
        <v>423</v>
      </c>
      <c r="E201" s="40"/>
      <c r="F201" s="283" t="s">
        <v>490</v>
      </c>
      <c r="G201" s="40"/>
      <c r="H201" s="40"/>
      <c r="I201" s="236"/>
      <c r="J201" s="40"/>
      <c r="K201" s="40"/>
      <c r="L201" s="44"/>
      <c r="M201" s="237"/>
      <c r="N201" s="23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423</v>
      </c>
      <c r="AU201" s="17" t="s">
        <v>86</v>
      </c>
    </row>
    <row r="202" s="15" customFormat="1">
      <c r="A202" s="15"/>
      <c r="B202" s="284"/>
      <c r="C202" s="285"/>
      <c r="D202" s="234" t="s">
        <v>268</v>
      </c>
      <c r="E202" s="286" t="s">
        <v>1</v>
      </c>
      <c r="F202" s="287" t="s">
        <v>491</v>
      </c>
      <c r="G202" s="285"/>
      <c r="H202" s="286" t="s">
        <v>1</v>
      </c>
      <c r="I202" s="288"/>
      <c r="J202" s="285"/>
      <c r="K202" s="285"/>
      <c r="L202" s="289"/>
      <c r="M202" s="290"/>
      <c r="N202" s="291"/>
      <c r="O202" s="291"/>
      <c r="P202" s="291"/>
      <c r="Q202" s="291"/>
      <c r="R202" s="291"/>
      <c r="S202" s="291"/>
      <c r="T202" s="29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3" t="s">
        <v>268</v>
      </c>
      <c r="AU202" s="293" t="s">
        <v>86</v>
      </c>
      <c r="AV202" s="15" t="s">
        <v>84</v>
      </c>
      <c r="AW202" s="15" t="s">
        <v>33</v>
      </c>
      <c r="AX202" s="15" t="s">
        <v>77</v>
      </c>
      <c r="AY202" s="293" t="s">
        <v>203</v>
      </c>
    </row>
    <row r="203" s="12" customFormat="1">
      <c r="A203" s="12"/>
      <c r="B203" s="239"/>
      <c r="C203" s="240"/>
      <c r="D203" s="234" t="s">
        <v>268</v>
      </c>
      <c r="E203" s="241" t="s">
        <v>1</v>
      </c>
      <c r="F203" s="242" t="s">
        <v>492</v>
      </c>
      <c r="G203" s="240"/>
      <c r="H203" s="243">
        <v>364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9" t="s">
        <v>268</v>
      </c>
      <c r="AU203" s="249" t="s">
        <v>86</v>
      </c>
      <c r="AV203" s="12" t="s">
        <v>86</v>
      </c>
      <c r="AW203" s="12" t="s">
        <v>33</v>
      </c>
      <c r="AX203" s="12" t="s">
        <v>77</v>
      </c>
      <c r="AY203" s="249" t="s">
        <v>203</v>
      </c>
    </row>
    <row r="204" s="13" customFormat="1">
      <c r="A204" s="13"/>
      <c r="B204" s="250"/>
      <c r="C204" s="251"/>
      <c r="D204" s="234" t="s">
        <v>268</v>
      </c>
      <c r="E204" s="252" t="s">
        <v>1</v>
      </c>
      <c r="F204" s="253" t="s">
        <v>271</v>
      </c>
      <c r="G204" s="251"/>
      <c r="H204" s="254">
        <v>364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268</v>
      </c>
      <c r="AU204" s="260" t="s">
        <v>86</v>
      </c>
      <c r="AV204" s="13" t="s">
        <v>125</v>
      </c>
      <c r="AW204" s="13" t="s">
        <v>33</v>
      </c>
      <c r="AX204" s="13" t="s">
        <v>84</v>
      </c>
      <c r="AY204" s="260" t="s">
        <v>203</v>
      </c>
    </row>
    <row r="205" s="11" customFormat="1" ht="25.92" customHeight="1">
      <c r="A205" s="11"/>
      <c r="B205" s="207"/>
      <c r="C205" s="208"/>
      <c r="D205" s="209" t="s">
        <v>76</v>
      </c>
      <c r="E205" s="210" t="s">
        <v>493</v>
      </c>
      <c r="F205" s="210" t="s">
        <v>494</v>
      </c>
      <c r="G205" s="208"/>
      <c r="H205" s="208"/>
      <c r="I205" s="211"/>
      <c r="J205" s="212">
        <f>BK205</f>
        <v>0</v>
      </c>
      <c r="K205" s="208"/>
      <c r="L205" s="213"/>
      <c r="M205" s="214"/>
      <c r="N205" s="215"/>
      <c r="O205" s="215"/>
      <c r="P205" s="216">
        <f>P206</f>
        <v>0</v>
      </c>
      <c r="Q205" s="215"/>
      <c r="R205" s="216">
        <f>R206</f>
        <v>0</v>
      </c>
      <c r="S205" s="215"/>
      <c r="T205" s="217">
        <f>T206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218" t="s">
        <v>84</v>
      </c>
      <c r="AT205" s="219" t="s">
        <v>76</v>
      </c>
      <c r="AU205" s="219" t="s">
        <v>77</v>
      </c>
      <c r="AY205" s="218" t="s">
        <v>203</v>
      </c>
      <c r="BK205" s="220">
        <f>BK206</f>
        <v>0</v>
      </c>
    </row>
    <row r="206" s="11" customFormat="1" ht="22.8" customHeight="1">
      <c r="A206" s="11"/>
      <c r="B206" s="207"/>
      <c r="C206" s="208"/>
      <c r="D206" s="209" t="s">
        <v>76</v>
      </c>
      <c r="E206" s="280" t="s">
        <v>495</v>
      </c>
      <c r="F206" s="280" t="s">
        <v>417</v>
      </c>
      <c r="G206" s="208"/>
      <c r="H206" s="208"/>
      <c r="I206" s="211"/>
      <c r="J206" s="281">
        <f>BK206</f>
        <v>0</v>
      </c>
      <c r="K206" s="208"/>
      <c r="L206" s="213"/>
      <c r="M206" s="214"/>
      <c r="N206" s="215"/>
      <c r="O206" s="215"/>
      <c r="P206" s="216">
        <f>SUM(P207:P217)</f>
        <v>0</v>
      </c>
      <c r="Q206" s="215"/>
      <c r="R206" s="216">
        <f>SUM(R207:R217)</f>
        <v>0</v>
      </c>
      <c r="S206" s="215"/>
      <c r="T206" s="217">
        <f>SUM(T207:T217)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18" t="s">
        <v>84</v>
      </c>
      <c r="AT206" s="219" t="s">
        <v>76</v>
      </c>
      <c r="AU206" s="219" t="s">
        <v>84</v>
      </c>
      <c r="AY206" s="218" t="s">
        <v>203</v>
      </c>
      <c r="BK206" s="220">
        <f>SUM(BK207:BK217)</f>
        <v>0</v>
      </c>
    </row>
    <row r="207" s="2" customFormat="1" ht="24.15" customHeight="1">
      <c r="A207" s="38"/>
      <c r="B207" s="39"/>
      <c r="C207" s="221" t="s">
        <v>263</v>
      </c>
      <c r="D207" s="221" t="s">
        <v>204</v>
      </c>
      <c r="E207" s="222" t="s">
        <v>496</v>
      </c>
      <c r="F207" s="223" t="s">
        <v>497</v>
      </c>
      <c r="G207" s="224" t="s">
        <v>227</v>
      </c>
      <c r="H207" s="225">
        <v>600</v>
      </c>
      <c r="I207" s="226"/>
      <c r="J207" s="227">
        <f>ROUND(I207*H207,2)</f>
        <v>0</v>
      </c>
      <c r="K207" s="223" t="s">
        <v>420</v>
      </c>
      <c r="L207" s="44"/>
      <c r="M207" s="228" t="s">
        <v>1</v>
      </c>
      <c r="N207" s="229" t="s">
        <v>42</v>
      </c>
      <c r="O207" s="91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2" t="s">
        <v>125</v>
      </c>
      <c r="AT207" s="232" t="s">
        <v>204</v>
      </c>
      <c r="AU207" s="232" t="s">
        <v>86</v>
      </c>
      <c r="AY207" s="17" t="s">
        <v>203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7" t="s">
        <v>84</v>
      </c>
      <c r="BK207" s="233">
        <f>ROUND(I207*H207,2)</f>
        <v>0</v>
      </c>
      <c r="BL207" s="17" t="s">
        <v>125</v>
      </c>
      <c r="BM207" s="232" t="s">
        <v>498</v>
      </c>
    </row>
    <row r="208" s="2" customFormat="1">
      <c r="A208" s="38"/>
      <c r="B208" s="39"/>
      <c r="C208" s="40"/>
      <c r="D208" s="234" t="s">
        <v>210</v>
      </c>
      <c r="E208" s="40"/>
      <c r="F208" s="235" t="s">
        <v>499</v>
      </c>
      <c r="G208" s="40"/>
      <c r="H208" s="40"/>
      <c r="I208" s="236"/>
      <c r="J208" s="40"/>
      <c r="K208" s="40"/>
      <c r="L208" s="44"/>
      <c r="M208" s="237"/>
      <c r="N208" s="23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210</v>
      </c>
      <c r="AU208" s="17" t="s">
        <v>86</v>
      </c>
    </row>
    <row r="209" s="2" customFormat="1">
      <c r="A209" s="38"/>
      <c r="B209" s="39"/>
      <c r="C209" s="40"/>
      <c r="D209" s="282" t="s">
        <v>423</v>
      </c>
      <c r="E209" s="40"/>
      <c r="F209" s="283" t="s">
        <v>500</v>
      </c>
      <c r="G209" s="40"/>
      <c r="H209" s="40"/>
      <c r="I209" s="236"/>
      <c r="J209" s="40"/>
      <c r="K209" s="40"/>
      <c r="L209" s="44"/>
      <c r="M209" s="237"/>
      <c r="N209" s="23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423</v>
      </c>
      <c r="AU209" s="17" t="s">
        <v>86</v>
      </c>
    </row>
    <row r="210" s="15" customFormat="1">
      <c r="A210" s="15"/>
      <c r="B210" s="284"/>
      <c r="C210" s="285"/>
      <c r="D210" s="234" t="s">
        <v>268</v>
      </c>
      <c r="E210" s="286" t="s">
        <v>1</v>
      </c>
      <c r="F210" s="287" t="s">
        <v>501</v>
      </c>
      <c r="G210" s="285"/>
      <c r="H210" s="286" t="s">
        <v>1</v>
      </c>
      <c r="I210" s="288"/>
      <c r="J210" s="285"/>
      <c r="K210" s="285"/>
      <c r="L210" s="289"/>
      <c r="M210" s="290"/>
      <c r="N210" s="291"/>
      <c r="O210" s="291"/>
      <c r="P210" s="291"/>
      <c r="Q210" s="291"/>
      <c r="R210" s="291"/>
      <c r="S210" s="291"/>
      <c r="T210" s="29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3" t="s">
        <v>268</v>
      </c>
      <c r="AU210" s="293" t="s">
        <v>86</v>
      </c>
      <c r="AV210" s="15" t="s">
        <v>84</v>
      </c>
      <c r="AW210" s="15" t="s">
        <v>33</v>
      </c>
      <c r="AX210" s="15" t="s">
        <v>77</v>
      </c>
      <c r="AY210" s="293" t="s">
        <v>203</v>
      </c>
    </row>
    <row r="211" s="12" customFormat="1">
      <c r="A211" s="12"/>
      <c r="B211" s="239"/>
      <c r="C211" s="240"/>
      <c r="D211" s="234" t="s">
        <v>268</v>
      </c>
      <c r="E211" s="241" t="s">
        <v>1</v>
      </c>
      <c r="F211" s="242" t="s">
        <v>502</v>
      </c>
      <c r="G211" s="240"/>
      <c r="H211" s="243">
        <v>600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9" t="s">
        <v>268</v>
      </c>
      <c r="AU211" s="249" t="s">
        <v>86</v>
      </c>
      <c r="AV211" s="12" t="s">
        <v>86</v>
      </c>
      <c r="AW211" s="12" t="s">
        <v>33</v>
      </c>
      <c r="AX211" s="12" t="s">
        <v>77</v>
      </c>
      <c r="AY211" s="249" t="s">
        <v>203</v>
      </c>
    </row>
    <row r="212" s="13" customFormat="1">
      <c r="A212" s="13"/>
      <c r="B212" s="250"/>
      <c r="C212" s="251"/>
      <c r="D212" s="234" t="s">
        <v>268</v>
      </c>
      <c r="E212" s="252" t="s">
        <v>1</v>
      </c>
      <c r="F212" s="253" t="s">
        <v>271</v>
      </c>
      <c r="G212" s="251"/>
      <c r="H212" s="254">
        <v>600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268</v>
      </c>
      <c r="AU212" s="260" t="s">
        <v>86</v>
      </c>
      <c r="AV212" s="13" t="s">
        <v>125</v>
      </c>
      <c r="AW212" s="13" t="s">
        <v>33</v>
      </c>
      <c r="AX212" s="13" t="s">
        <v>84</v>
      </c>
      <c r="AY212" s="260" t="s">
        <v>203</v>
      </c>
    </row>
    <row r="213" s="2" customFormat="1" ht="33" customHeight="1">
      <c r="A213" s="38"/>
      <c r="B213" s="39"/>
      <c r="C213" s="221" t="s">
        <v>272</v>
      </c>
      <c r="D213" s="221" t="s">
        <v>204</v>
      </c>
      <c r="E213" s="222" t="s">
        <v>503</v>
      </c>
      <c r="F213" s="223" t="s">
        <v>504</v>
      </c>
      <c r="G213" s="224" t="s">
        <v>227</v>
      </c>
      <c r="H213" s="225">
        <v>100</v>
      </c>
      <c r="I213" s="226"/>
      <c r="J213" s="227">
        <f>ROUND(I213*H213,2)</f>
        <v>0</v>
      </c>
      <c r="K213" s="223" t="s">
        <v>420</v>
      </c>
      <c r="L213" s="44"/>
      <c r="M213" s="228" t="s">
        <v>1</v>
      </c>
      <c r="N213" s="229" t="s">
        <v>42</v>
      </c>
      <c r="O213" s="91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2" t="s">
        <v>125</v>
      </c>
      <c r="AT213" s="232" t="s">
        <v>204</v>
      </c>
      <c r="AU213" s="232" t="s">
        <v>86</v>
      </c>
      <c r="AY213" s="17" t="s">
        <v>203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84</v>
      </c>
      <c r="BK213" s="233">
        <f>ROUND(I213*H213,2)</f>
        <v>0</v>
      </c>
      <c r="BL213" s="17" t="s">
        <v>125</v>
      </c>
      <c r="BM213" s="232" t="s">
        <v>505</v>
      </c>
    </row>
    <row r="214" s="2" customFormat="1">
      <c r="A214" s="38"/>
      <c r="B214" s="39"/>
      <c r="C214" s="40"/>
      <c r="D214" s="234" t="s">
        <v>210</v>
      </c>
      <c r="E214" s="40"/>
      <c r="F214" s="235" t="s">
        <v>506</v>
      </c>
      <c r="G214" s="40"/>
      <c r="H214" s="40"/>
      <c r="I214" s="236"/>
      <c r="J214" s="40"/>
      <c r="K214" s="40"/>
      <c r="L214" s="44"/>
      <c r="M214" s="237"/>
      <c r="N214" s="23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210</v>
      </c>
      <c r="AU214" s="17" t="s">
        <v>86</v>
      </c>
    </row>
    <row r="215" s="2" customFormat="1">
      <c r="A215" s="38"/>
      <c r="B215" s="39"/>
      <c r="C215" s="40"/>
      <c r="D215" s="282" t="s">
        <v>423</v>
      </c>
      <c r="E215" s="40"/>
      <c r="F215" s="283" t="s">
        <v>507</v>
      </c>
      <c r="G215" s="40"/>
      <c r="H215" s="40"/>
      <c r="I215" s="236"/>
      <c r="J215" s="40"/>
      <c r="K215" s="40"/>
      <c r="L215" s="44"/>
      <c r="M215" s="237"/>
      <c r="N215" s="23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423</v>
      </c>
      <c r="AU215" s="17" t="s">
        <v>86</v>
      </c>
    </row>
    <row r="216" s="15" customFormat="1">
      <c r="A216" s="15"/>
      <c r="B216" s="284"/>
      <c r="C216" s="285"/>
      <c r="D216" s="234" t="s">
        <v>268</v>
      </c>
      <c r="E216" s="286" t="s">
        <v>1</v>
      </c>
      <c r="F216" s="287" t="s">
        <v>432</v>
      </c>
      <c r="G216" s="285"/>
      <c r="H216" s="286" t="s">
        <v>1</v>
      </c>
      <c r="I216" s="288"/>
      <c r="J216" s="285"/>
      <c r="K216" s="285"/>
      <c r="L216" s="289"/>
      <c r="M216" s="290"/>
      <c r="N216" s="291"/>
      <c r="O216" s="291"/>
      <c r="P216" s="291"/>
      <c r="Q216" s="291"/>
      <c r="R216" s="291"/>
      <c r="S216" s="291"/>
      <c r="T216" s="29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93" t="s">
        <v>268</v>
      </c>
      <c r="AU216" s="293" t="s">
        <v>86</v>
      </c>
      <c r="AV216" s="15" t="s">
        <v>84</v>
      </c>
      <c r="AW216" s="15" t="s">
        <v>33</v>
      </c>
      <c r="AX216" s="15" t="s">
        <v>77</v>
      </c>
      <c r="AY216" s="293" t="s">
        <v>203</v>
      </c>
    </row>
    <row r="217" s="12" customFormat="1">
      <c r="A217" s="12"/>
      <c r="B217" s="239"/>
      <c r="C217" s="240"/>
      <c r="D217" s="234" t="s">
        <v>268</v>
      </c>
      <c r="E217" s="241" t="s">
        <v>1</v>
      </c>
      <c r="F217" s="242" t="s">
        <v>508</v>
      </c>
      <c r="G217" s="240"/>
      <c r="H217" s="243">
        <v>100</v>
      </c>
      <c r="I217" s="244"/>
      <c r="J217" s="240"/>
      <c r="K217" s="240"/>
      <c r="L217" s="245"/>
      <c r="M217" s="294"/>
      <c r="N217" s="295"/>
      <c r="O217" s="295"/>
      <c r="P217" s="295"/>
      <c r="Q217" s="295"/>
      <c r="R217" s="295"/>
      <c r="S217" s="295"/>
      <c r="T217" s="296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9" t="s">
        <v>268</v>
      </c>
      <c r="AU217" s="249" t="s">
        <v>86</v>
      </c>
      <c r="AV217" s="12" t="s">
        <v>86</v>
      </c>
      <c r="AW217" s="12" t="s">
        <v>33</v>
      </c>
      <c r="AX217" s="12" t="s">
        <v>84</v>
      </c>
      <c r="AY217" s="249" t="s">
        <v>203</v>
      </c>
    </row>
    <row r="218" s="2" customFormat="1" ht="6.96" customHeight="1">
      <c r="A218" s="38"/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suktUGx/S4R2eKmswuvpLavEtWXebajmUZ0NMbb3526EFNPYCiTjv6w8zPNp0umEIq7b6b0ZpAI7o8dHUhSnTg==" hashValue="2W60K2+SadrgnYST9ZDK7vxK0+NnoitxtQjzx3Txh88BJkHi4peT1PS72H4Oba+oKWUS7sFAYkBkUprq0JFEpw==" algorithmName="SHA-512" password="CC35"/>
  <autoFilter ref="C136:K21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hyperlinks>
    <hyperlink ref="F143" r:id="rId1" display="https://podminky.urs.cz/item/CS_URS_2023_02/184806111"/>
    <hyperlink ref="F148" r:id="rId2" display="https://podminky.urs.cz/item/CS_URS_2023_02/184806112"/>
    <hyperlink ref="F153" r:id="rId3" display="https://podminky.urs.cz/item/CS_URS_2023_02/184911111"/>
    <hyperlink ref="F157" r:id="rId4" display="https://podminky.urs.cz/item/CS_URS_2023_02/185804213"/>
    <hyperlink ref="F165" r:id="rId5" display="https://podminky.urs.cz/item/CS_URS_2023_02/184852322"/>
    <hyperlink ref="F170" r:id="rId6" display="https://podminky.urs.cz/item/CS_URS_2023_02/185804213"/>
    <hyperlink ref="F176" r:id="rId7" display="https://podminky.urs.cz/item/CS_URS_2023_02/184911111"/>
    <hyperlink ref="F181" r:id="rId8" display="https://podminky.urs.cz/item/CS_URS_2023_02/184852322"/>
    <hyperlink ref="F188" r:id="rId9" display="https://podminky.urs.cz/item/CS_URS_2023_02/111151121"/>
    <hyperlink ref="F194" r:id="rId10" display="https://podminky.urs.cz/item/CS_URS_2023_02/185802113"/>
    <hyperlink ref="F201" r:id="rId11" display="https://podminky.urs.cz/item/CS_URS_2023_02/185804214"/>
    <hyperlink ref="F209" r:id="rId12" display="https://podminky.urs.cz/item/CS_URS_2023_02/185804211"/>
    <hyperlink ref="F215" r:id="rId13" display="https://podminky.urs.cz/item/CS_URS_2023_02/1858042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509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ROUND((SUM(BE137:BE284)),  2)</f>
        <v>0</v>
      </c>
      <c r="G37" s="38"/>
      <c r="H37" s="38"/>
      <c r="I37" s="165">
        <v>0.20999999999999999</v>
      </c>
      <c r="J37" s="164">
        <f>ROUND(((SUM(BE137:BE284))*I37),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ROUND((SUM(BF137:BF284)),  2)</f>
        <v>0</v>
      </c>
      <c r="G38" s="38"/>
      <c r="H38" s="38"/>
      <c r="I38" s="165">
        <v>0.12</v>
      </c>
      <c r="J38" s="164">
        <f>ROUND(((SUM(BF137:BF284))*I38),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ROUND((SUM(BG137:BG284)),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ROUND((SUM(BH137:BH284)),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ROUND((SUM(BI137:BI284)),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112-2 - SO 01.2.2 - Vegetační úpravy - následná péče - 2.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399</v>
      </c>
      <c r="E101" s="193"/>
      <c r="F101" s="193"/>
      <c r="G101" s="193"/>
      <c r="H101" s="193"/>
      <c r="I101" s="193"/>
      <c r="J101" s="194">
        <f>J138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400</v>
      </c>
      <c r="E102" s="277"/>
      <c r="F102" s="277"/>
      <c r="G102" s="277"/>
      <c r="H102" s="277"/>
      <c r="I102" s="277"/>
      <c r="J102" s="278">
        <f>J139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4.88" customHeight="1">
      <c r="A103" s="14"/>
      <c r="B103" s="275"/>
      <c r="C103" s="132"/>
      <c r="D103" s="276" t="s">
        <v>510</v>
      </c>
      <c r="E103" s="277"/>
      <c r="F103" s="277"/>
      <c r="G103" s="277"/>
      <c r="H103" s="277"/>
      <c r="I103" s="277"/>
      <c r="J103" s="278">
        <f>J140</f>
        <v>0</v>
      </c>
      <c r="K103" s="132"/>
      <c r="L103" s="279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90"/>
      <c r="C104" s="191"/>
      <c r="D104" s="192" t="s">
        <v>402</v>
      </c>
      <c r="E104" s="193"/>
      <c r="F104" s="193"/>
      <c r="G104" s="193"/>
      <c r="H104" s="193"/>
      <c r="I104" s="193"/>
      <c r="J104" s="194">
        <f>J178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5"/>
      <c r="C105" s="132"/>
      <c r="D105" s="276" t="s">
        <v>511</v>
      </c>
      <c r="E105" s="277"/>
      <c r="F105" s="277"/>
      <c r="G105" s="277"/>
      <c r="H105" s="277"/>
      <c r="I105" s="277"/>
      <c r="J105" s="278">
        <f>J179</f>
        <v>0</v>
      </c>
      <c r="K105" s="132"/>
      <c r="L105" s="279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90"/>
      <c r="C106" s="191"/>
      <c r="D106" s="192" t="s">
        <v>404</v>
      </c>
      <c r="E106" s="193"/>
      <c r="F106" s="193"/>
      <c r="G106" s="193"/>
      <c r="H106" s="193"/>
      <c r="I106" s="193"/>
      <c r="J106" s="194">
        <f>J183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75"/>
      <c r="C107" s="132"/>
      <c r="D107" s="276" t="s">
        <v>512</v>
      </c>
      <c r="E107" s="277"/>
      <c r="F107" s="277"/>
      <c r="G107" s="277"/>
      <c r="H107" s="277"/>
      <c r="I107" s="277"/>
      <c r="J107" s="278">
        <f>J184</f>
        <v>0</v>
      </c>
      <c r="K107" s="132"/>
      <c r="L107" s="279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90"/>
      <c r="C108" s="191"/>
      <c r="D108" s="192" t="s">
        <v>406</v>
      </c>
      <c r="E108" s="193"/>
      <c r="F108" s="193"/>
      <c r="G108" s="193"/>
      <c r="H108" s="193"/>
      <c r="I108" s="193"/>
      <c r="J108" s="194">
        <f>J211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75"/>
      <c r="C109" s="132"/>
      <c r="D109" s="276" t="s">
        <v>513</v>
      </c>
      <c r="E109" s="277"/>
      <c r="F109" s="277"/>
      <c r="G109" s="277"/>
      <c r="H109" s="277"/>
      <c r="I109" s="277"/>
      <c r="J109" s="278">
        <f>J212</f>
        <v>0</v>
      </c>
      <c r="K109" s="132"/>
      <c r="L109" s="279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9" customFormat="1" ht="24.96" customHeight="1">
      <c r="A110" s="9"/>
      <c r="B110" s="190"/>
      <c r="C110" s="191"/>
      <c r="D110" s="192" t="s">
        <v>408</v>
      </c>
      <c r="E110" s="193"/>
      <c r="F110" s="193"/>
      <c r="G110" s="193"/>
      <c r="H110" s="193"/>
      <c r="I110" s="193"/>
      <c r="J110" s="194">
        <f>J239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4" customFormat="1" ht="19.92" customHeight="1">
      <c r="A111" s="14"/>
      <c r="B111" s="275"/>
      <c r="C111" s="132"/>
      <c r="D111" s="276" t="s">
        <v>514</v>
      </c>
      <c r="E111" s="277"/>
      <c r="F111" s="277"/>
      <c r="G111" s="277"/>
      <c r="H111" s="277"/>
      <c r="I111" s="277"/>
      <c r="J111" s="278">
        <f>J240</f>
        <v>0</v>
      </c>
      <c r="K111" s="132"/>
      <c r="L111" s="279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9" customFormat="1" ht="24.96" customHeight="1">
      <c r="A112" s="9"/>
      <c r="B112" s="190"/>
      <c r="C112" s="191"/>
      <c r="D112" s="192" t="s">
        <v>410</v>
      </c>
      <c r="E112" s="193"/>
      <c r="F112" s="193"/>
      <c r="G112" s="193"/>
      <c r="H112" s="193"/>
      <c r="I112" s="193"/>
      <c r="J112" s="194">
        <f>J258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4" customFormat="1" ht="19.92" customHeight="1">
      <c r="A113" s="14"/>
      <c r="B113" s="275"/>
      <c r="C113" s="132"/>
      <c r="D113" s="276" t="s">
        <v>515</v>
      </c>
      <c r="E113" s="277"/>
      <c r="F113" s="277"/>
      <c r="G113" s="277"/>
      <c r="H113" s="277"/>
      <c r="I113" s="277"/>
      <c r="J113" s="278">
        <f>J259</f>
        <v>0</v>
      </c>
      <c r="K113" s="132"/>
      <c r="L113" s="279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189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4" t="str">
        <f>E7</f>
        <v>Revitalizace náměstí Míru v Tišnově, etapa 1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173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1" customFormat="1" ht="23.25" customHeight="1">
      <c r="B125" s="21"/>
      <c r="C125" s="22"/>
      <c r="D125" s="22"/>
      <c r="E125" s="184" t="s">
        <v>174</v>
      </c>
      <c r="F125" s="22"/>
      <c r="G125" s="22"/>
      <c r="H125" s="22"/>
      <c r="I125" s="22"/>
      <c r="J125" s="22"/>
      <c r="K125" s="22"/>
      <c r="L125" s="20"/>
    </row>
    <row r="126" s="1" customFormat="1" ht="12" customHeight="1">
      <c r="B126" s="21"/>
      <c r="C126" s="32" t="s">
        <v>175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185" t="s">
        <v>396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397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30" customHeight="1">
      <c r="A129" s="38"/>
      <c r="B129" s="39"/>
      <c r="C129" s="40"/>
      <c r="D129" s="40"/>
      <c r="E129" s="76" t="str">
        <f>E13</f>
        <v>112-2 - SO 01.2.2 - Vegetační úpravy - následná péče - 2. rok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F16</f>
        <v>Tišnov</v>
      </c>
      <c r="G131" s="40"/>
      <c r="H131" s="40"/>
      <c r="I131" s="32" t="s">
        <v>22</v>
      </c>
      <c r="J131" s="79" t="str">
        <f>IF(J16="","",J16)</f>
        <v>2. 5. 2024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24</v>
      </c>
      <c r="D133" s="40"/>
      <c r="E133" s="40"/>
      <c r="F133" s="27" t="str">
        <f>E19</f>
        <v>Město Tišnov, náměstí Míru 111, 666 01 Tišnov</v>
      </c>
      <c r="G133" s="40"/>
      <c r="H133" s="40"/>
      <c r="I133" s="32" t="s">
        <v>30</v>
      </c>
      <c r="J133" s="36" t="str">
        <f>E25</f>
        <v>Ing. Petr Velička autorizovaný architekt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IF(E22="","",E22)</f>
        <v>Vyplň údaj</v>
      </c>
      <c r="G134" s="40"/>
      <c r="H134" s="40"/>
      <c r="I134" s="32" t="s">
        <v>34</v>
      </c>
      <c r="J134" s="36" t="str">
        <f>E28</f>
        <v>Čiklová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0" customFormat="1" ht="29.28" customHeight="1">
      <c r="A136" s="196"/>
      <c r="B136" s="197"/>
      <c r="C136" s="198" t="s">
        <v>190</v>
      </c>
      <c r="D136" s="199" t="s">
        <v>62</v>
      </c>
      <c r="E136" s="199" t="s">
        <v>58</v>
      </c>
      <c r="F136" s="199" t="s">
        <v>59</v>
      </c>
      <c r="G136" s="199" t="s">
        <v>191</v>
      </c>
      <c r="H136" s="199" t="s">
        <v>192</v>
      </c>
      <c r="I136" s="199" t="s">
        <v>193</v>
      </c>
      <c r="J136" s="199" t="s">
        <v>181</v>
      </c>
      <c r="K136" s="200" t="s">
        <v>194</v>
      </c>
      <c r="L136" s="201"/>
      <c r="M136" s="100" t="s">
        <v>1</v>
      </c>
      <c r="N136" s="101" t="s">
        <v>41</v>
      </c>
      <c r="O136" s="101" t="s">
        <v>195</v>
      </c>
      <c r="P136" s="101" t="s">
        <v>196</v>
      </c>
      <c r="Q136" s="101" t="s">
        <v>197</v>
      </c>
      <c r="R136" s="101" t="s">
        <v>198</v>
      </c>
      <c r="S136" s="101" t="s">
        <v>199</v>
      </c>
      <c r="T136" s="102" t="s">
        <v>200</v>
      </c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</row>
    <row r="137" s="2" customFormat="1" ht="22.8" customHeight="1">
      <c r="A137" s="38"/>
      <c r="B137" s="39"/>
      <c r="C137" s="107" t="s">
        <v>201</v>
      </c>
      <c r="D137" s="40"/>
      <c r="E137" s="40"/>
      <c r="F137" s="40"/>
      <c r="G137" s="40"/>
      <c r="H137" s="40"/>
      <c r="I137" s="40"/>
      <c r="J137" s="202">
        <f>BK137</f>
        <v>0</v>
      </c>
      <c r="K137" s="40"/>
      <c r="L137" s="44"/>
      <c r="M137" s="103"/>
      <c r="N137" s="203"/>
      <c r="O137" s="104"/>
      <c r="P137" s="204">
        <f>P138+P178+P183+P211+P239+P258</f>
        <v>0</v>
      </c>
      <c r="Q137" s="104"/>
      <c r="R137" s="204">
        <f>R138+R178+R183+R211+R239+R258</f>
        <v>7.0000000000000007E-05</v>
      </c>
      <c r="S137" s="104"/>
      <c r="T137" s="205">
        <f>T138+T178+T183+T211+T239+T258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76</v>
      </c>
      <c r="AU137" s="17" t="s">
        <v>183</v>
      </c>
      <c r="BK137" s="206">
        <f>BK138+BK178+BK183+BK211+BK239+BK258</f>
        <v>0</v>
      </c>
    </row>
    <row r="138" s="11" customFormat="1" ht="25.92" customHeight="1">
      <c r="A138" s="11"/>
      <c r="B138" s="207"/>
      <c r="C138" s="208"/>
      <c r="D138" s="209" t="s">
        <v>76</v>
      </c>
      <c r="E138" s="210" t="s">
        <v>412</v>
      </c>
      <c r="F138" s="210" t="s">
        <v>413</v>
      </c>
      <c r="G138" s="208"/>
      <c r="H138" s="208"/>
      <c r="I138" s="211"/>
      <c r="J138" s="212">
        <f>BK138</f>
        <v>0</v>
      </c>
      <c r="K138" s="208"/>
      <c r="L138" s="213"/>
      <c r="M138" s="214"/>
      <c r="N138" s="215"/>
      <c r="O138" s="215"/>
      <c r="P138" s="216">
        <f>P139</f>
        <v>0</v>
      </c>
      <c r="Q138" s="215"/>
      <c r="R138" s="216">
        <f>R139</f>
        <v>6.0000000000000008E-05</v>
      </c>
      <c r="S138" s="215"/>
      <c r="T138" s="217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77</v>
      </c>
      <c r="AY138" s="218" t="s">
        <v>203</v>
      </c>
      <c r="BK138" s="220">
        <f>BK139</f>
        <v>0</v>
      </c>
    </row>
    <row r="139" s="11" customFormat="1" ht="22.8" customHeight="1">
      <c r="A139" s="11"/>
      <c r="B139" s="207"/>
      <c r="C139" s="208"/>
      <c r="D139" s="209" t="s">
        <v>76</v>
      </c>
      <c r="E139" s="280" t="s">
        <v>414</v>
      </c>
      <c r="F139" s="280" t="s">
        <v>415</v>
      </c>
      <c r="G139" s="208"/>
      <c r="H139" s="208"/>
      <c r="I139" s="211"/>
      <c r="J139" s="281">
        <f>BK139</f>
        <v>0</v>
      </c>
      <c r="K139" s="208"/>
      <c r="L139" s="213"/>
      <c r="M139" s="214"/>
      <c r="N139" s="215"/>
      <c r="O139" s="215"/>
      <c r="P139" s="216">
        <f>P140</f>
        <v>0</v>
      </c>
      <c r="Q139" s="215"/>
      <c r="R139" s="216">
        <f>R140</f>
        <v>6.0000000000000008E-05</v>
      </c>
      <c r="S139" s="215"/>
      <c r="T139" s="217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8" t="s">
        <v>84</v>
      </c>
      <c r="AT139" s="219" t="s">
        <v>76</v>
      </c>
      <c r="AU139" s="219" t="s">
        <v>84</v>
      </c>
      <c r="AY139" s="218" t="s">
        <v>203</v>
      </c>
      <c r="BK139" s="220">
        <f>BK140</f>
        <v>0</v>
      </c>
    </row>
    <row r="140" s="11" customFormat="1" ht="20.88" customHeight="1">
      <c r="A140" s="11"/>
      <c r="B140" s="207"/>
      <c r="C140" s="208"/>
      <c r="D140" s="209" t="s">
        <v>76</v>
      </c>
      <c r="E140" s="280" t="s">
        <v>516</v>
      </c>
      <c r="F140" s="280" t="s">
        <v>517</v>
      </c>
      <c r="G140" s="208"/>
      <c r="H140" s="208"/>
      <c r="I140" s="211"/>
      <c r="J140" s="281">
        <f>BK140</f>
        <v>0</v>
      </c>
      <c r="K140" s="208"/>
      <c r="L140" s="213"/>
      <c r="M140" s="214"/>
      <c r="N140" s="215"/>
      <c r="O140" s="215"/>
      <c r="P140" s="216">
        <f>SUM(P141:P177)</f>
        <v>0</v>
      </c>
      <c r="Q140" s="215"/>
      <c r="R140" s="216">
        <f>SUM(R141:R177)</f>
        <v>6.0000000000000008E-05</v>
      </c>
      <c r="S140" s="215"/>
      <c r="T140" s="217">
        <f>SUM(T141:T177)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8" t="s">
        <v>84</v>
      </c>
      <c r="AT140" s="219" t="s">
        <v>76</v>
      </c>
      <c r="AU140" s="219" t="s">
        <v>86</v>
      </c>
      <c r="AY140" s="218" t="s">
        <v>203</v>
      </c>
      <c r="BK140" s="220">
        <f>SUM(BK141:BK177)</f>
        <v>0</v>
      </c>
    </row>
    <row r="141" s="2" customFormat="1" ht="24.15" customHeight="1">
      <c r="A141" s="38"/>
      <c r="B141" s="39"/>
      <c r="C141" s="221" t="s">
        <v>84</v>
      </c>
      <c r="D141" s="221" t="s">
        <v>204</v>
      </c>
      <c r="E141" s="222" t="s">
        <v>518</v>
      </c>
      <c r="F141" s="223" t="s">
        <v>519</v>
      </c>
      <c r="G141" s="224" t="s">
        <v>266</v>
      </c>
      <c r="H141" s="225">
        <v>7</v>
      </c>
      <c r="I141" s="226"/>
      <c r="J141" s="227">
        <f>ROUND(I141*H141,2)</f>
        <v>0</v>
      </c>
      <c r="K141" s="223" t="s">
        <v>420</v>
      </c>
      <c r="L141" s="44"/>
      <c r="M141" s="228" t="s">
        <v>1</v>
      </c>
      <c r="N141" s="229" t="s">
        <v>42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125</v>
      </c>
      <c r="AT141" s="232" t="s">
        <v>204</v>
      </c>
      <c r="AU141" s="232" t="s">
        <v>94</v>
      </c>
      <c r="AY141" s="17" t="s">
        <v>203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84</v>
      </c>
      <c r="BK141" s="233">
        <f>ROUND(I141*H141,2)</f>
        <v>0</v>
      </c>
      <c r="BL141" s="17" t="s">
        <v>125</v>
      </c>
      <c r="BM141" s="232" t="s">
        <v>520</v>
      </c>
    </row>
    <row r="142" s="2" customFormat="1">
      <c r="A142" s="38"/>
      <c r="B142" s="39"/>
      <c r="C142" s="40"/>
      <c r="D142" s="234" t="s">
        <v>210</v>
      </c>
      <c r="E142" s="40"/>
      <c r="F142" s="235" t="s">
        <v>521</v>
      </c>
      <c r="G142" s="40"/>
      <c r="H142" s="40"/>
      <c r="I142" s="236"/>
      <c r="J142" s="40"/>
      <c r="K142" s="40"/>
      <c r="L142" s="44"/>
      <c r="M142" s="237"/>
      <c r="N142" s="23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210</v>
      </c>
      <c r="AU142" s="17" t="s">
        <v>94</v>
      </c>
    </row>
    <row r="143" s="2" customFormat="1">
      <c r="A143" s="38"/>
      <c r="B143" s="39"/>
      <c r="C143" s="40"/>
      <c r="D143" s="282" t="s">
        <v>423</v>
      </c>
      <c r="E143" s="40"/>
      <c r="F143" s="283" t="s">
        <v>522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423</v>
      </c>
      <c r="AU143" s="17" t="s">
        <v>94</v>
      </c>
    </row>
    <row r="144" s="15" customFormat="1">
      <c r="A144" s="15"/>
      <c r="B144" s="284"/>
      <c r="C144" s="285"/>
      <c r="D144" s="234" t="s">
        <v>268</v>
      </c>
      <c r="E144" s="286" t="s">
        <v>1</v>
      </c>
      <c r="F144" s="287" t="s">
        <v>432</v>
      </c>
      <c r="G144" s="285"/>
      <c r="H144" s="286" t="s">
        <v>1</v>
      </c>
      <c r="I144" s="288"/>
      <c r="J144" s="285"/>
      <c r="K144" s="285"/>
      <c r="L144" s="289"/>
      <c r="M144" s="290"/>
      <c r="N144" s="291"/>
      <c r="O144" s="291"/>
      <c r="P144" s="291"/>
      <c r="Q144" s="291"/>
      <c r="R144" s="291"/>
      <c r="S144" s="291"/>
      <c r="T144" s="29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93" t="s">
        <v>268</v>
      </c>
      <c r="AU144" s="293" t="s">
        <v>94</v>
      </c>
      <c r="AV144" s="15" t="s">
        <v>84</v>
      </c>
      <c r="AW144" s="15" t="s">
        <v>33</v>
      </c>
      <c r="AX144" s="15" t="s">
        <v>77</v>
      </c>
      <c r="AY144" s="293" t="s">
        <v>203</v>
      </c>
    </row>
    <row r="145" s="12" customFormat="1">
      <c r="A145" s="12"/>
      <c r="B145" s="239"/>
      <c r="C145" s="240"/>
      <c r="D145" s="234" t="s">
        <v>268</v>
      </c>
      <c r="E145" s="241" t="s">
        <v>1</v>
      </c>
      <c r="F145" s="242" t="s">
        <v>523</v>
      </c>
      <c r="G145" s="240"/>
      <c r="H145" s="243">
        <v>7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9" t="s">
        <v>268</v>
      </c>
      <c r="AU145" s="249" t="s">
        <v>94</v>
      </c>
      <c r="AV145" s="12" t="s">
        <v>86</v>
      </c>
      <c r="AW145" s="12" t="s">
        <v>33</v>
      </c>
      <c r="AX145" s="12" t="s">
        <v>84</v>
      </c>
      <c r="AY145" s="249" t="s">
        <v>203</v>
      </c>
    </row>
    <row r="146" s="2" customFormat="1" ht="21.75" customHeight="1">
      <c r="A146" s="38"/>
      <c r="B146" s="39"/>
      <c r="C146" s="221" t="s">
        <v>86</v>
      </c>
      <c r="D146" s="221" t="s">
        <v>204</v>
      </c>
      <c r="E146" s="222" t="s">
        <v>418</v>
      </c>
      <c r="F146" s="223" t="s">
        <v>419</v>
      </c>
      <c r="G146" s="224" t="s">
        <v>266</v>
      </c>
      <c r="H146" s="225">
        <v>4</v>
      </c>
      <c r="I146" s="226"/>
      <c r="J146" s="227">
        <f>ROUND(I146*H146,2)</f>
        <v>0</v>
      </c>
      <c r="K146" s="223" t="s">
        <v>420</v>
      </c>
      <c r="L146" s="44"/>
      <c r="M146" s="228" t="s">
        <v>1</v>
      </c>
      <c r="N146" s="229" t="s">
        <v>42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125</v>
      </c>
      <c r="AT146" s="232" t="s">
        <v>204</v>
      </c>
      <c r="AU146" s="232" t="s">
        <v>94</v>
      </c>
      <c r="AY146" s="17" t="s">
        <v>203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84</v>
      </c>
      <c r="BK146" s="233">
        <f>ROUND(I146*H146,2)</f>
        <v>0</v>
      </c>
      <c r="BL146" s="17" t="s">
        <v>125</v>
      </c>
      <c r="BM146" s="232" t="s">
        <v>524</v>
      </c>
    </row>
    <row r="147" s="2" customFormat="1">
      <c r="A147" s="38"/>
      <c r="B147" s="39"/>
      <c r="C147" s="40"/>
      <c r="D147" s="234" t="s">
        <v>210</v>
      </c>
      <c r="E147" s="40"/>
      <c r="F147" s="235" t="s">
        <v>422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210</v>
      </c>
      <c r="AU147" s="17" t="s">
        <v>94</v>
      </c>
    </row>
    <row r="148" s="2" customFormat="1">
      <c r="A148" s="38"/>
      <c r="B148" s="39"/>
      <c r="C148" s="40"/>
      <c r="D148" s="282" t="s">
        <v>423</v>
      </c>
      <c r="E148" s="40"/>
      <c r="F148" s="283" t="s">
        <v>424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423</v>
      </c>
      <c r="AU148" s="17" t="s">
        <v>94</v>
      </c>
    </row>
    <row r="149" s="15" customFormat="1">
      <c r="A149" s="15"/>
      <c r="B149" s="284"/>
      <c r="C149" s="285"/>
      <c r="D149" s="234" t="s">
        <v>268</v>
      </c>
      <c r="E149" s="286" t="s">
        <v>1</v>
      </c>
      <c r="F149" s="287" t="s">
        <v>432</v>
      </c>
      <c r="G149" s="285"/>
      <c r="H149" s="286" t="s">
        <v>1</v>
      </c>
      <c r="I149" s="288"/>
      <c r="J149" s="285"/>
      <c r="K149" s="285"/>
      <c r="L149" s="289"/>
      <c r="M149" s="290"/>
      <c r="N149" s="291"/>
      <c r="O149" s="291"/>
      <c r="P149" s="291"/>
      <c r="Q149" s="291"/>
      <c r="R149" s="291"/>
      <c r="S149" s="291"/>
      <c r="T149" s="29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3" t="s">
        <v>268</v>
      </c>
      <c r="AU149" s="293" t="s">
        <v>94</v>
      </c>
      <c r="AV149" s="15" t="s">
        <v>84</v>
      </c>
      <c r="AW149" s="15" t="s">
        <v>33</v>
      </c>
      <c r="AX149" s="15" t="s">
        <v>77</v>
      </c>
      <c r="AY149" s="293" t="s">
        <v>203</v>
      </c>
    </row>
    <row r="150" s="12" customFormat="1">
      <c r="A150" s="12"/>
      <c r="B150" s="239"/>
      <c r="C150" s="240"/>
      <c r="D150" s="234" t="s">
        <v>268</v>
      </c>
      <c r="E150" s="241" t="s">
        <v>1</v>
      </c>
      <c r="F150" s="242" t="s">
        <v>426</v>
      </c>
      <c r="G150" s="240"/>
      <c r="H150" s="243">
        <v>4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9" t="s">
        <v>268</v>
      </c>
      <c r="AU150" s="249" t="s">
        <v>94</v>
      </c>
      <c r="AV150" s="12" t="s">
        <v>86</v>
      </c>
      <c r="AW150" s="12" t="s">
        <v>33</v>
      </c>
      <c r="AX150" s="12" t="s">
        <v>84</v>
      </c>
      <c r="AY150" s="249" t="s">
        <v>203</v>
      </c>
    </row>
    <row r="151" s="2" customFormat="1" ht="24.15" customHeight="1">
      <c r="A151" s="38"/>
      <c r="B151" s="39"/>
      <c r="C151" s="221" t="s">
        <v>94</v>
      </c>
      <c r="D151" s="221" t="s">
        <v>204</v>
      </c>
      <c r="E151" s="222" t="s">
        <v>427</v>
      </c>
      <c r="F151" s="223" t="s">
        <v>428</v>
      </c>
      <c r="G151" s="224" t="s">
        <v>266</v>
      </c>
      <c r="H151" s="225">
        <v>3</v>
      </c>
      <c r="I151" s="226"/>
      <c r="J151" s="227">
        <f>ROUND(I151*H151,2)</f>
        <v>0</v>
      </c>
      <c r="K151" s="223" t="s">
        <v>420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125</v>
      </c>
      <c r="AT151" s="232" t="s">
        <v>204</v>
      </c>
      <c r="AU151" s="232" t="s">
        <v>94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125</v>
      </c>
      <c r="BM151" s="232" t="s">
        <v>525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430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94</v>
      </c>
    </row>
    <row r="153" s="2" customFormat="1">
      <c r="A153" s="38"/>
      <c r="B153" s="39"/>
      <c r="C153" s="40"/>
      <c r="D153" s="282" t="s">
        <v>423</v>
      </c>
      <c r="E153" s="40"/>
      <c r="F153" s="283" t="s">
        <v>431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423</v>
      </c>
      <c r="AU153" s="17" t="s">
        <v>94</v>
      </c>
    </row>
    <row r="154" s="15" customFormat="1">
      <c r="A154" s="15"/>
      <c r="B154" s="284"/>
      <c r="C154" s="285"/>
      <c r="D154" s="234" t="s">
        <v>268</v>
      </c>
      <c r="E154" s="286" t="s">
        <v>1</v>
      </c>
      <c r="F154" s="287" t="s">
        <v>432</v>
      </c>
      <c r="G154" s="285"/>
      <c r="H154" s="286" t="s">
        <v>1</v>
      </c>
      <c r="I154" s="288"/>
      <c r="J154" s="285"/>
      <c r="K154" s="285"/>
      <c r="L154" s="289"/>
      <c r="M154" s="290"/>
      <c r="N154" s="291"/>
      <c r="O154" s="291"/>
      <c r="P154" s="291"/>
      <c r="Q154" s="291"/>
      <c r="R154" s="291"/>
      <c r="S154" s="291"/>
      <c r="T154" s="29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93" t="s">
        <v>268</v>
      </c>
      <c r="AU154" s="293" t="s">
        <v>94</v>
      </c>
      <c r="AV154" s="15" t="s">
        <v>84</v>
      </c>
      <c r="AW154" s="15" t="s">
        <v>33</v>
      </c>
      <c r="AX154" s="15" t="s">
        <v>77</v>
      </c>
      <c r="AY154" s="293" t="s">
        <v>203</v>
      </c>
    </row>
    <row r="155" s="12" customFormat="1">
      <c r="A155" s="12"/>
      <c r="B155" s="239"/>
      <c r="C155" s="240"/>
      <c r="D155" s="234" t="s">
        <v>268</v>
      </c>
      <c r="E155" s="241" t="s">
        <v>1</v>
      </c>
      <c r="F155" s="242" t="s">
        <v>433</v>
      </c>
      <c r="G155" s="240"/>
      <c r="H155" s="243">
        <v>3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9" t="s">
        <v>268</v>
      </c>
      <c r="AU155" s="249" t="s">
        <v>94</v>
      </c>
      <c r="AV155" s="12" t="s">
        <v>86</v>
      </c>
      <c r="AW155" s="12" t="s">
        <v>33</v>
      </c>
      <c r="AX155" s="12" t="s">
        <v>84</v>
      </c>
      <c r="AY155" s="249" t="s">
        <v>203</v>
      </c>
    </row>
    <row r="156" s="2" customFormat="1" ht="16.5" customHeight="1">
      <c r="A156" s="38"/>
      <c r="B156" s="39"/>
      <c r="C156" s="221" t="s">
        <v>125</v>
      </c>
      <c r="D156" s="221" t="s">
        <v>204</v>
      </c>
      <c r="E156" s="222" t="s">
        <v>434</v>
      </c>
      <c r="F156" s="223" t="s">
        <v>435</v>
      </c>
      <c r="G156" s="224" t="s">
        <v>266</v>
      </c>
      <c r="H156" s="225">
        <v>3</v>
      </c>
      <c r="I156" s="226"/>
      <c r="J156" s="227">
        <f>ROUND(I156*H156,2)</f>
        <v>0</v>
      </c>
      <c r="K156" s="223" t="s">
        <v>420</v>
      </c>
      <c r="L156" s="44"/>
      <c r="M156" s="228" t="s">
        <v>1</v>
      </c>
      <c r="N156" s="229" t="s">
        <v>42</v>
      </c>
      <c r="O156" s="91"/>
      <c r="P156" s="230">
        <f>O156*H156</f>
        <v>0</v>
      </c>
      <c r="Q156" s="230">
        <v>2.0000000000000002E-05</v>
      </c>
      <c r="R156" s="230">
        <f>Q156*H156</f>
        <v>6.0000000000000008E-05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125</v>
      </c>
      <c r="AT156" s="232" t="s">
        <v>204</v>
      </c>
      <c r="AU156" s="232" t="s">
        <v>94</v>
      </c>
      <c r="AY156" s="17" t="s">
        <v>203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84</v>
      </c>
      <c r="BK156" s="233">
        <f>ROUND(I156*H156,2)</f>
        <v>0</v>
      </c>
      <c r="BL156" s="17" t="s">
        <v>125</v>
      </c>
      <c r="BM156" s="232" t="s">
        <v>526</v>
      </c>
    </row>
    <row r="157" s="2" customFormat="1">
      <c r="A157" s="38"/>
      <c r="B157" s="39"/>
      <c r="C157" s="40"/>
      <c r="D157" s="234" t="s">
        <v>210</v>
      </c>
      <c r="E157" s="40"/>
      <c r="F157" s="235" t="s">
        <v>437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210</v>
      </c>
      <c r="AU157" s="17" t="s">
        <v>94</v>
      </c>
    </row>
    <row r="158" s="2" customFormat="1">
      <c r="A158" s="38"/>
      <c r="B158" s="39"/>
      <c r="C158" s="40"/>
      <c r="D158" s="282" t="s">
        <v>423</v>
      </c>
      <c r="E158" s="40"/>
      <c r="F158" s="283" t="s">
        <v>438</v>
      </c>
      <c r="G158" s="40"/>
      <c r="H158" s="40"/>
      <c r="I158" s="236"/>
      <c r="J158" s="40"/>
      <c r="K158" s="40"/>
      <c r="L158" s="44"/>
      <c r="M158" s="237"/>
      <c r="N158" s="23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423</v>
      </c>
      <c r="AU158" s="17" t="s">
        <v>94</v>
      </c>
    </row>
    <row r="159" s="2" customFormat="1" ht="24.15" customHeight="1">
      <c r="A159" s="38"/>
      <c r="B159" s="39"/>
      <c r="C159" s="221" t="s">
        <v>224</v>
      </c>
      <c r="D159" s="221" t="s">
        <v>204</v>
      </c>
      <c r="E159" s="222" t="s">
        <v>527</v>
      </c>
      <c r="F159" s="223" t="s">
        <v>528</v>
      </c>
      <c r="G159" s="224" t="s">
        <v>220</v>
      </c>
      <c r="H159" s="225">
        <v>0.001</v>
      </c>
      <c r="I159" s="226"/>
      <c r="J159" s="227">
        <f>ROUND(I159*H159,2)</f>
        <v>0</v>
      </c>
      <c r="K159" s="223" t="s">
        <v>420</v>
      </c>
      <c r="L159" s="44"/>
      <c r="M159" s="228" t="s">
        <v>1</v>
      </c>
      <c r="N159" s="229" t="s">
        <v>42</v>
      </c>
      <c r="O159" s="91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2" t="s">
        <v>125</v>
      </c>
      <c r="AT159" s="232" t="s">
        <v>204</v>
      </c>
      <c r="AU159" s="232" t="s">
        <v>94</v>
      </c>
      <c r="AY159" s="17" t="s">
        <v>203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84</v>
      </c>
      <c r="BK159" s="233">
        <f>ROUND(I159*H159,2)</f>
        <v>0</v>
      </c>
      <c r="BL159" s="17" t="s">
        <v>125</v>
      </c>
      <c r="BM159" s="232" t="s">
        <v>529</v>
      </c>
    </row>
    <row r="160" s="2" customFormat="1">
      <c r="A160" s="38"/>
      <c r="B160" s="39"/>
      <c r="C160" s="40"/>
      <c r="D160" s="234" t="s">
        <v>210</v>
      </c>
      <c r="E160" s="40"/>
      <c r="F160" s="235" t="s">
        <v>530</v>
      </c>
      <c r="G160" s="40"/>
      <c r="H160" s="40"/>
      <c r="I160" s="236"/>
      <c r="J160" s="40"/>
      <c r="K160" s="40"/>
      <c r="L160" s="44"/>
      <c r="M160" s="237"/>
      <c r="N160" s="23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210</v>
      </c>
      <c r="AU160" s="17" t="s">
        <v>94</v>
      </c>
    </row>
    <row r="161" s="2" customFormat="1">
      <c r="A161" s="38"/>
      <c r="B161" s="39"/>
      <c r="C161" s="40"/>
      <c r="D161" s="282" t="s">
        <v>423</v>
      </c>
      <c r="E161" s="40"/>
      <c r="F161" s="283" t="s">
        <v>531</v>
      </c>
      <c r="G161" s="40"/>
      <c r="H161" s="40"/>
      <c r="I161" s="236"/>
      <c r="J161" s="40"/>
      <c r="K161" s="40"/>
      <c r="L161" s="44"/>
      <c r="M161" s="237"/>
      <c r="N161" s="23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423</v>
      </c>
      <c r="AU161" s="17" t="s">
        <v>94</v>
      </c>
    </row>
    <row r="162" s="15" customFormat="1">
      <c r="A162" s="15"/>
      <c r="B162" s="284"/>
      <c r="C162" s="285"/>
      <c r="D162" s="234" t="s">
        <v>268</v>
      </c>
      <c r="E162" s="286" t="s">
        <v>1</v>
      </c>
      <c r="F162" s="287" t="s">
        <v>532</v>
      </c>
      <c r="G162" s="285"/>
      <c r="H162" s="286" t="s">
        <v>1</v>
      </c>
      <c r="I162" s="288"/>
      <c r="J162" s="285"/>
      <c r="K162" s="285"/>
      <c r="L162" s="289"/>
      <c r="M162" s="290"/>
      <c r="N162" s="291"/>
      <c r="O162" s="291"/>
      <c r="P162" s="291"/>
      <c r="Q162" s="291"/>
      <c r="R162" s="291"/>
      <c r="S162" s="291"/>
      <c r="T162" s="29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3" t="s">
        <v>268</v>
      </c>
      <c r="AU162" s="293" t="s">
        <v>94</v>
      </c>
      <c r="AV162" s="15" t="s">
        <v>84</v>
      </c>
      <c r="AW162" s="15" t="s">
        <v>33</v>
      </c>
      <c r="AX162" s="15" t="s">
        <v>77</v>
      </c>
      <c r="AY162" s="293" t="s">
        <v>203</v>
      </c>
    </row>
    <row r="163" s="12" customFormat="1">
      <c r="A163" s="12"/>
      <c r="B163" s="239"/>
      <c r="C163" s="240"/>
      <c r="D163" s="234" t="s">
        <v>268</v>
      </c>
      <c r="E163" s="241" t="s">
        <v>1</v>
      </c>
      <c r="F163" s="242" t="s">
        <v>533</v>
      </c>
      <c r="G163" s="240"/>
      <c r="H163" s="243">
        <v>0.001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9" t="s">
        <v>268</v>
      </c>
      <c r="AU163" s="249" t="s">
        <v>94</v>
      </c>
      <c r="AV163" s="12" t="s">
        <v>86</v>
      </c>
      <c r="AW163" s="12" t="s">
        <v>33</v>
      </c>
      <c r="AX163" s="12" t="s">
        <v>77</v>
      </c>
      <c r="AY163" s="249" t="s">
        <v>203</v>
      </c>
    </row>
    <row r="164" s="13" customFormat="1">
      <c r="A164" s="13"/>
      <c r="B164" s="250"/>
      <c r="C164" s="251"/>
      <c r="D164" s="234" t="s">
        <v>268</v>
      </c>
      <c r="E164" s="252" t="s">
        <v>1</v>
      </c>
      <c r="F164" s="253" t="s">
        <v>271</v>
      </c>
      <c r="G164" s="251"/>
      <c r="H164" s="254">
        <v>0.001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268</v>
      </c>
      <c r="AU164" s="260" t="s">
        <v>94</v>
      </c>
      <c r="AV164" s="13" t="s">
        <v>125</v>
      </c>
      <c r="AW164" s="13" t="s">
        <v>33</v>
      </c>
      <c r="AX164" s="13" t="s">
        <v>84</v>
      </c>
      <c r="AY164" s="260" t="s">
        <v>203</v>
      </c>
    </row>
    <row r="165" s="2" customFormat="1" ht="16.5" customHeight="1">
      <c r="A165" s="38"/>
      <c r="B165" s="39"/>
      <c r="C165" s="261" t="s">
        <v>229</v>
      </c>
      <c r="D165" s="261" t="s">
        <v>273</v>
      </c>
      <c r="E165" s="262" t="s">
        <v>273</v>
      </c>
      <c r="F165" s="263" t="s">
        <v>534</v>
      </c>
      <c r="G165" s="264" t="s">
        <v>481</v>
      </c>
      <c r="H165" s="265">
        <v>0.69999999999999996</v>
      </c>
      <c r="I165" s="266"/>
      <c r="J165" s="267">
        <f>ROUND(I165*H165,2)</f>
        <v>0</v>
      </c>
      <c r="K165" s="263" t="s">
        <v>1</v>
      </c>
      <c r="L165" s="268"/>
      <c r="M165" s="269" t="s">
        <v>1</v>
      </c>
      <c r="N165" s="270" t="s">
        <v>42</v>
      </c>
      <c r="O165" s="91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2" t="s">
        <v>237</v>
      </c>
      <c r="AT165" s="232" t="s">
        <v>273</v>
      </c>
      <c r="AU165" s="232" t="s">
        <v>94</v>
      </c>
      <c r="AY165" s="17" t="s">
        <v>203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84</v>
      </c>
      <c r="BK165" s="233">
        <f>ROUND(I165*H165,2)</f>
        <v>0</v>
      </c>
      <c r="BL165" s="17" t="s">
        <v>125</v>
      </c>
      <c r="BM165" s="232" t="s">
        <v>535</v>
      </c>
    </row>
    <row r="166" s="2" customFormat="1">
      <c r="A166" s="38"/>
      <c r="B166" s="39"/>
      <c r="C166" s="40"/>
      <c r="D166" s="234" t="s">
        <v>210</v>
      </c>
      <c r="E166" s="40"/>
      <c r="F166" s="235" t="s">
        <v>534</v>
      </c>
      <c r="G166" s="40"/>
      <c r="H166" s="40"/>
      <c r="I166" s="236"/>
      <c r="J166" s="40"/>
      <c r="K166" s="40"/>
      <c r="L166" s="44"/>
      <c r="M166" s="237"/>
      <c r="N166" s="23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210</v>
      </c>
      <c r="AU166" s="17" t="s">
        <v>94</v>
      </c>
    </row>
    <row r="167" s="2" customFormat="1" ht="33" customHeight="1">
      <c r="A167" s="38"/>
      <c r="B167" s="39"/>
      <c r="C167" s="221" t="s">
        <v>233</v>
      </c>
      <c r="D167" s="221" t="s">
        <v>204</v>
      </c>
      <c r="E167" s="222" t="s">
        <v>440</v>
      </c>
      <c r="F167" s="223" t="s">
        <v>441</v>
      </c>
      <c r="G167" s="224" t="s">
        <v>227</v>
      </c>
      <c r="H167" s="225">
        <v>7</v>
      </c>
      <c r="I167" s="226"/>
      <c r="J167" s="227">
        <f>ROUND(I167*H167,2)</f>
        <v>0</v>
      </c>
      <c r="K167" s="223" t="s">
        <v>420</v>
      </c>
      <c r="L167" s="44"/>
      <c r="M167" s="228" t="s">
        <v>1</v>
      </c>
      <c r="N167" s="229" t="s">
        <v>42</v>
      </c>
      <c r="O167" s="91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2" t="s">
        <v>125</v>
      </c>
      <c r="AT167" s="232" t="s">
        <v>204</v>
      </c>
      <c r="AU167" s="232" t="s">
        <v>94</v>
      </c>
      <c r="AY167" s="17" t="s">
        <v>203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84</v>
      </c>
      <c r="BK167" s="233">
        <f>ROUND(I167*H167,2)</f>
        <v>0</v>
      </c>
      <c r="BL167" s="17" t="s">
        <v>125</v>
      </c>
      <c r="BM167" s="232" t="s">
        <v>536</v>
      </c>
    </row>
    <row r="168" s="2" customFormat="1">
      <c r="A168" s="38"/>
      <c r="B168" s="39"/>
      <c r="C168" s="40"/>
      <c r="D168" s="234" t="s">
        <v>210</v>
      </c>
      <c r="E168" s="40"/>
      <c r="F168" s="235" t="s">
        <v>443</v>
      </c>
      <c r="G168" s="40"/>
      <c r="H168" s="40"/>
      <c r="I168" s="236"/>
      <c r="J168" s="40"/>
      <c r="K168" s="40"/>
      <c r="L168" s="44"/>
      <c r="M168" s="237"/>
      <c r="N168" s="23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210</v>
      </c>
      <c r="AU168" s="17" t="s">
        <v>94</v>
      </c>
    </row>
    <row r="169" s="2" customFormat="1">
      <c r="A169" s="38"/>
      <c r="B169" s="39"/>
      <c r="C169" s="40"/>
      <c r="D169" s="282" t="s">
        <v>423</v>
      </c>
      <c r="E169" s="40"/>
      <c r="F169" s="283" t="s">
        <v>444</v>
      </c>
      <c r="G169" s="40"/>
      <c r="H169" s="40"/>
      <c r="I169" s="236"/>
      <c r="J169" s="40"/>
      <c r="K169" s="40"/>
      <c r="L169" s="44"/>
      <c r="M169" s="237"/>
      <c r="N169" s="23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423</v>
      </c>
      <c r="AU169" s="17" t="s">
        <v>94</v>
      </c>
    </row>
    <row r="170" s="15" customFormat="1">
      <c r="A170" s="15"/>
      <c r="B170" s="284"/>
      <c r="C170" s="285"/>
      <c r="D170" s="234" t="s">
        <v>268</v>
      </c>
      <c r="E170" s="286" t="s">
        <v>1</v>
      </c>
      <c r="F170" s="287" t="s">
        <v>445</v>
      </c>
      <c r="G170" s="285"/>
      <c r="H170" s="286" t="s">
        <v>1</v>
      </c>
      <c r="I170" s="288"/>
      <c r="J170" s="285"/>
      <c r="K170" s="285"/>
      <c r="L170" s="289"/>
      <c r="M170" s="290"/>
      <c r="N170" s="291"/>
      <c r="O170" s="291"/>
      <c r="P170" s="291"/>
      <c r="Q170" s="291"/>
      <c r="R170" s="291"/>
      <c r="S170" s="291"/>
      <c r="T170" s="29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3" t="s">
        <v>268</v>
      </c>
      <c r="AU170" s="293" t="s">
        <v>94</v>
      </c>
      <c r="AV170" s="15" t="s">
        <v>84</v>
      </c>
      <c r="AW170" s="15" t="s">
        <v>33</v>
      </c>
      <c r="AX170" s="15" t="s">
        <v>77</v>
      </c>
      <c r="AY170" s="293" t="s">
        <v>203</v>
      </c>
    </row>
    <row r="171" s="12" customFormat="1">
      <c r="A171" s="12"/>
      <c r="B171" s="239"/>
      <c r="C171" s="240"/>
      <c r="D171" s="234" t="s">
        <v>268</v>
      </c>
      <c r="E171" s="241" t="s">
        <v>1</v>
      </c>
      <c r="F171" s="242" t="s">
        <v>523</v>
      </c>
      <c r="G171" s="240"/>
      <c r="H171" s="243">
        <v>7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9" t="s">
        <v>268</v>
      </c>
      <c r="AU171" s="249" t="s">
        <v>94</v>
      </c>
      <c r="AV171" s="12" t="s">
        <v>86</v>
      </c>
      <c r="AW171" s="12" t="s">
        <v>33</v>
      </c>
      <c r="AX171" s="12" t="s">
        <v>77</v>
      </c>
      <c r="AY171" s="249" t="s">
        <v>203</v>
      </c>
    </row>
    <row r="172" s="13" customFormat="1">
      <c r="A172" s="13"/>
      <c r="B172" s="250"/>
      <c r="C172" s="251"/>
      <c r="D172" s="234" t="s">
        <v>268</v>
      </c>
      <c r="E172" s="252" t="s">
        <v>1</v>
      </c>
      <c r="F172" s="253" t="s">
        <v>271</v>
      </c>
      <c r="G172" s="251"/>
      <c r="H172" s="254">
        <v>7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268</v>
      </c>
      <c r="AU172" s="260" t="s">
        <v>94</v>
      </c>
      <c r="AV172" s="13" t="s">
        <v>125</v>
      </c>
      <c r="AW172" s="13" t="s">
        <v>33</v>
      </c>
      <c r="AX172" s="13" t="s">
        <v>84</v>
      </c>
      <c r="AY172" s="260" t="s">
        <v>203</v>
      </c>
    </row>
    <row r="173" s="2" customFormat="1" ht="24.15" customHeight="1">
      <c r="A173" s="38"/>
      <c r="B173" s="39"/>
      <c r="C173" s="221" t="s">
        <v>237</v>
      </c>
      <c r="D173" s="221" t="s">
        <v>204</v>
      </c>
      <c r="E173" s="222" t="s">
        <v>537</v>
      </c>
      <c r="F173" s="223" t="s">
        <v>538</v>
      </c>
      <c r="G173" s="224" t="s">
        <v>227</v>
      </c>
      <c r="H173" s="225">
        <v>3.5</v>
      </c>
      <c r="I173" s="226"/>
      <c r="J173" s="227">
        <f>ROUND(I173*H173,2)</f>
        <v>0</v>
      </c>
      <c r="K173" s="223" t="s">
        <v>420</v>
      </c>
      <c r="L173" s="44"/>
      <c r="M173" s="228" t="s">
        <v>1</v>
      </c>
      <c r="N173" s="229" t="s">
        <v>42</v>
      </c>
      <c r="O173" s="91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125</v>
      </c>
      <c r="AT173" s="232" t="s">
        <v>204</v>
      </c>
      <c r="AU173" s="232" t="s">
        <v>94</v>
      </c>
      <c r="AY173" s="17" t="s">
        <v>203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84</v>
      </c>
      <c r="BK173" s="233">
        <f>ROUND(I173*H173,2)</f>
        <v>0</v>
      </c>
      <c r="BL173" s="17" t="s">
        <v>125</v>
      </c>
      <c r="BM173" s="232" t="s">
        <v>539</v>
      </c>
    </row>
    <row r="174" s="2" customFormat="1">
      <c r="A174" s="38"/>
      <c r="B174" s="39"/>
      <c r="C174" s="40"/>
      <c r="D174" s="234" t="s">
        <v>210</v>
      </c>
      <c r="E174" s="40"/>
      <c r="F174" s="235" t="s">
        <v>540</v>
      </c>
      <c r="G174" s="40"/>
      <c r="H174" s="40"/>
      <c r="I174" s="236"/>
      <c r="J174" s="40"/>
      <c r="K174" s="40"/>
      <c r="L174" s="44"/>
      <c r="M174" s="237"/>
      <c r="N174" s="23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210</v>
      </c>
      <c r="AU174" s="17" t="s">
        <v>94</v>
      </c>
    </row>
    <row r="175" s="2" customFormat="1">
      <c r="A175" s="38"/>
      <c r="B175" s="39"/>
      <c r="C175" s="40"/>
      <c r="D175" s="282" t="s">
        <v>423</v>
      </c>
      <c r="E175" s="40"/>
      <c r="F175" s="283" t="s">
        <v>541</v>
      </c>
      <c r="G175" s="40"/>
      <c r="H175" s="40"/>
      <c r="I175" s="236"/>
      <c r="J175" s="40"/>
      <c r="K175" s="40"/>
      <c r="L175" s="44"/>
      <c r="M175" s="237"/>
      <c r="N175" s="23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423</v>
      </c>
      <c r="AU175" s="17" t="s">
        <v>94</v>
      </c>
    </row>
    <row r="176" s="2" customFormat="1" ht="21.75" customHeight="1">
      <c r="A176" s="38"/>
      <c r="B176" s="39"/>
      <c r="C176" s="261" t="s">
        <v>241</v>
      </c>
      <c r="D176" s="261" t="s">
        <v>273</v>
      </c>
      <c r="E176" s="262" t="s">
        <v>542</v>
      </c>
      <c r="F176" s="263" t="s">
        <v>543</v>
      </c>
      <c r="G176" s="264" t="s">
        <v>207</v>
      </c>
      <c r="H176" s="265">
        <v>0.34999999999999998</v>
      </c>
      <c r="I176" s="266"/>
      <c r="J176" s="267">
        <f>ROUND(I176*H176,2)</f>
        <v>0</v>
      </c>
      <c r="K176" s="263" t="s">
        <v>1</v>
      </c>
      <c r="L176" s="268"/>
      <c r="M176" s="269" t="s">
        <v>1</v>
      </c>
      <c r="N176" s="270" t="s">
        <v>42</v>
      </c>
      <c r="O176" s="91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237</v>
      </c>
      <c r="AT176" s="232" t="s">
        <v>273</v>
      </c>
      <c r="AU176" s="232" t="s">
        <v>94</v>
      </c>
      <c r="AY176" s="17" t="s">
        <v>203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84</v>
      </c>
      <c r="BK176" s="233">
        <f>ROUND(I176*H176,2)</f>
        <v>0</v>
      </c>
      <c r="BL176" s="17" t="s">
        <v>125</v>
      </c>
      <c r="BM176" s="232" t="s">
        <v>544</v>
      </c>
    </row>
    <row r="177" s="2" customFormat="1">
      <c r="A177" s="38"/>
      <c r="B177" s="39"/>
      <c r="C177" s="40"/>
      <c r="D177" s="234" t="s">
        <v>210</v>
      </c>
      <c r="E177" s="40"/>
      <c r="F177" s="235" t="s">
        <v>543</v>
      </c>
      <c r="G177" s="40"/>
      <c r="H177" s="40"/>
      <c r="I177" s="236"/>
      <c r="J177" s="40"/>
      <c r="K177" s="40"/>
      <c r="L177" s="44"/>
      <c r="M177" s="237"/>
      <c r="N177" s="23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210</v>
      </c>
      <c r="AU177" s="17" t="s">
        <v>94</v>
      </c>
    </row>
    <row r="178" s="11" customFormat="1" ht="25.92" customHeight="1">
      <c r="A178" s="11"/>
      <c r="B178" s="207"/>
      <c r="C178" s="208"/>
      <c r="D178" s="209" t="s">
        <v>76</v>
      </c>
      <c r="E178" s="210" t="s">
        <v>446</v>
      </c>
      <c r="F178" s="210" t="s">
        <v>447</v>
      </c>
      <c r="G178" s="208"/>
      <c r="H178" s="208"/>
      <c r="I178" s="211"/>
      <c r="J178" s="212">
        <f>BK178</f>
        <v>0</v>
      </c>
      <c r="K178" s="208"/>
      <c r="L178" s="213"/>
      <c r="M178" s="214"/>
      <c r="N178" s="215"/>
      <c r="O178" s="215"/>
      <c r="P178" s="216">
        <f>P179</f>
        <v>0</v>
      </c>
      <c r="Q178" s="215"/>
      <c r="R178" s="216">
        <f>R179</f>
        <v>0</v>
      </c>
      <c r="S178" s="215"/>
      <c r="T178" s="217">
        <f>T179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8" t="s">
        <v>84</v>
      </c>
      <c r="AT178" s="219" t="s">
        <v>76</v>
      </c>
      <c r="AU178" s="219" t="s">
        <v>77</v>
      </c>
      <c r="AY178" s="218" t="s">
        <v>203</v>
      </c>
      <c r="BK178" s="220">
        <f>BK179</f>
        <v>0</v>
      </c>
    </row>
    <row r="179" s="11" customFormat="1" ht="22.8" customHeight="1">
      <c r="A179" s="11"/>
      <c r="B179" s="207"/>
      <c r="C179" s="208"/>
      <c r="D179" s="209" t="s">
        <v>76</v>
      </c>
      <c r="E179" s="280" t="s">
        <v>545</v>
      </c>
      <c r="F179" s="280" t="s">
        <v>517</v>
      </c>
      <c r="G179" s="208"/>
      <c r="H179" s="208"/>
      <c r="I179" s="211"/>
      <c r="J179" s="281">
        <f>BK179</f>
        <v>0</v>
      </c>
      <c r="K179" s="208"/>
      <c r="L179" s="213"/>
      <c r="M179" s="214"/>
      <c r="N179" s="215"/>
      <c r="O179" s="215"/>
      <c r="P179" s="216">
        <f>SUM(P180:P182)</f>
        <v>0</v>
      </c>
      <c r="Q179" s="215"/>
      <c r="R179" s="216">
        <f>SUM(R180:R182)</f>
        <v>0</v>
      </c>
      <c r="S179" s="215"/>
      <c r="T179" s="217">
        <f>SUM(T180:T182)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18" t="s">
        <v>84</v>
      </c>
      <c r="AT179" s="219" t="s">
        <v>76</v>
      </c>
      <c r="AU179" s="219" t="s">
        <v>84</v>
      </c>
      <c r="AY179" s="218" t="s">
        <v>203</v>
      </c>
      <c r="BK179" s="220">
        <f>SUM(BK180:BK182)</f>
        <v>0</v>
      </c>
    </row>
    <row r="180" s="2" customFormat="1" ht="21.75" customHeight="1">
      <c r="A180" s="38"/>
      <c r="B180" s="39"/>
      <c r="C180" s="221" t="s">
        <v>247</v>
      </c>
      <c r="D180" s="221" t="s">
        <v>204</v>
      </c>
      <c r="E180" s="222" t="s">
        <v>449</v>
      </c>
      <c r="F180" s="223" t="s">
        <v>450</v>
      </c>
      <c r="G180" s="224" t="s">
        <v>266</v>
      </c>
      <c r="H180" s="225">
        <v>40</v>
      </c>
      <c r="I180" s="226"/>
      <c r="J180" s="227">
        <f>ROUND(I180*H180,2)</f>
        <v>0</v>
      </c>
      <c r="K180" s="223" t="s">
        <v>420</v>
      </c>
      <c r="L180" s="44"/>
      <c r="M180" s="228" t="s">
        <v>1</v>
      </c>
      <c r="N180" s="229" t="s">
        <v>42</v>
      </c>
      <c r="O180" s="91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2" t="s">
        <v>125</v>
      </c>
      <c r="AT180" s="232" t="s">
        <v>204</v>
      </c>
      <c r="AU180" s="232" t="s">
        <v>86</v>
      </c>
      <c r="AY180" s="17" t="s">
        <v>203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84</v>
      </c>
      <c r="BK180" s="233">
        <f>ROUND(I180*H180,2)</f>
        <v>0</v>
      </c>
      <c r="BL180" s="17" t="s">
        <v>125</v>
      </c>
      <c r="BM180" s="232" t="s">
        <v>546</v>
      </c>
    </row>
    <row r="181" s="2" customFormat="1">
      <c r="A181" s="38"/>
      <c r="B181" s="39"/>
      <c r="C181" s="40"/>
      <c r="D181" s="234" t="s">
        <v>210</v>
      </c>
      <c r="E181" s="40"/>
      <c r="F181" s="235" t="s">
        <v>452</v>
      </c>
      <c r="G181" s="40"/>
      <c r="H181" s="40"/>
      <c r="I181" s="236"/>
      <c r="J181" s="40"/>
      <c r="K181" s="40"/>
      <c r="L181" s="44"/>
      <c r="M181" s="237"/>
      <c r="N181" s="23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210</v>
      </c>
      <c r="AU181" s="17" t="s">
        <v>86</v>
      </c>
    </row>
    <row r="182" s="2" customFormat="1">
      <c r="A182" s="38"/>
      <c r="B182" s="39"/>
      <c r="C182" s="40"/>
      <c r="D182" s="282" t="s">
        <v>423</v>
      </c>
      <c r="E182" s="40"/>
      <c r="F182" s="283" t="s">
        <v>453</v>
      </c>
      <c r="G182" s="40"/>
      <c r="H182" s="40"/>
      <c r="I182" s="236"/>
      <c r="J182" s="40"/>
      <c r="K182" s="40"/>
      <c r="L182" s="44"/>
      <c r="M182" s="237"/>
      <c r="N182" s="23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423</v>
      </c>
      <c r="AU182" s="17" t="s">
        <v>86</v>
      </c>
    </row>
    <row r="183" s="11" customFormat="1" ht="25.92" customHeight="1">
      <c r="A183" s="11"/>
      <c r="B183" s="207"/>
      <c r="C183" s="208"/>
      <c r="D183" s="209" t="s">
        <v>76</v>
      </c>
      <c r="E183" s="210" t="s">
        <v>454</v>
      </c>
      <c r="F183" s="210" t="s">
        <v>455</v>
      </c>
      <c r="G183" s="208"/>
      <c r="H183" s="208"/>
      <c r="I183" s="211"/>
      <c r="J183" s="212">
        <f>BK183</f>
        <v>0</v>
      </c>
      <c r="K183" s="208"/>
      <c r="L183" s="213"/>
      <c r="M183" s="214"/>
      <c r="N183" s="215"/>
      <c r="O183" s="215"/>
      <c r="P183" s="216">
        <f>P184</f>
        <v>0</v>
      </c>
      <c r="Q183" s="215"/>
      <c r="R183" s="216">
        <f>R184</f>
        <v>1.0000000000000001E-05</v>
      </c>
      <c r="S183" s="215"/>
      <c r="T183" s="217">
        <f>T184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18" t="s">
        <v>84</v>
      </c>
      <c r="AT183" s="219" t="s">
        <v>76</v>
      </c>
      <c r="AU183" s="219" t="s">
        <v>77</v>
      </c>
      <c r="AY183" s="218" t="s">
        <v>203</v>
      </c>
      <c r="BK183" s="220">
        <f>BK184</f>
        <v>0</v>
      </c>
    </row>
    <row r="184" s="11" customFormat="1" ht="22.8" customHeight="1">
      <c r="A184" s="11"/>
      <c r="B184" s="207"/>
      <c r="C184" s="208"/>
      <c r="D184" s="209" t="s">
        <v>76</v>
      </c>
      <c r="E184" s="280" t="s">
        <v>547</v>
      </c>
      <c r="F184" s="280" t="s">
        <v>517</v>
      </c>
      <c r="G184" s="208"/>
      <c r="H184" s="208"/>
      <c r="I184" s="211"/>
      <c r="J184" s="281">
        <f>BK184</f>
        <v>0</v>
      </c>
      <c r="K184" s="208"/>
      <c r="L184" s="213"/>
      <c r="M184" s="214"/>
      <c r="N184" s="215"/>
      <c r="O184" s="215"/>
      <c r="P184" s="216">
        <f>SUM(P185:P210)</f>
        <v>0</v>
      </c>
      <c r="Q184" s="215"/>
      <c r="R184" s="216">
        <f>SUM(R185:R210)</f>
        <v>1.0000000000000001E-05</v>
      </c>
      <c r="S184" s="215"/>
      <c r="T184" s="217">
        <f>SUM(T185:T210)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18" t="s">
        <v>84</v>
      </c>
      <c r="AT184" s="219" t="s">
        <v>76</v>
      </c>
      <c r="AU184" s="219" t="s">
        <v>84</v>
      </c>
      <c r="AY184" s="218" t="s">
        <v>203</v>
      </c>
      <c r="BK184" s="220">
        <f>SUM(BK185:BK210)</f>
        <v>0</v>
      </c>
    </row>
    <row r="185" s="2" customFormat="1" ht="33" customHeight="1">
      <c r="A185" s="38"/>
      <c r="B185" s="39"/>
      <c r="C185" s="221" t="s">
        <v>253</v>
      </c>
      <c r="D185" s="221" t="s">
        <v>204</v>
      </c>
      <c r="E185" s="222" t="s">
        <v>440</v>
      </c>
      <c r="F185" s="223" t="s">
        <v>441</v>
      </c>
      <c r="G185" s="224" t="s">
        <v>227</v>
      </c>
      <c r="H185" s="225">
        <v>5</v>
      </c>
      <c r="I185" s="226"/>
      <c r="J185" s="227">
        <f>ROUND(I185*H185,2)</f>
        <v>0</v>
      </c>
      <c r="K185" s="223" t="s">
        <v>420</v>
      </c>
      <c r="L185" s="44"/>
      <c r="M185" s="228" t="s">
        <v>1</v>
      </c>
      <c r="N185" s="229" t="s">
        <v>42</v>
      </c>
      <c r="O185" s="91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2" t="s">
        <v>125</v>
      </c>
      <c r="AT185" s="232" t="s">
        <v>204</v>
      </c>
      <c r="AU185" s="232" t="s">
        <v>86</v>
      </c>
      <c r="AY185" s="17" t="s">
        <v>203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84</v>
      </c>
      <c r="BK185" s="233">
        <f>ROUND(I185*H185,2)</f>
        <v>0</v>
      </c>
      <c r="BL185" s="17" t="s">
        <v>125</v>
      </c>
      <c r="BM185" s="232" t="s">
        <v>548</v>
      </c>
    </row>
    <row r="186" s="2" customFormat="1">
      <c r="A186" s="38"/>
      <c r="B186" s="39"/>
      <c r="C186" s="40"/>
      <c r="D186" s="234" t="s">
        <v>210</v>
      </c>
      <c r="E186" s="40"/>
      <c r="F186" s="235" t="s">
        <v>443</v>
      </c>
      <c r="G186" s="40"/>
      <c r="H186" s="40"/>
      <c r="I186" s="236"/>
      <c r="J186" s="40"/>
      <c r="K186" s="40"/>
      <c r="L186" s="44"/>
      <c r="M186" s="237"/>
      <c r="N186" s="23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210</v>
      </c>
      <c r="AU186" s="17" t="s">
        <v>86</v>
      </c>
    </row>
    <row r="187" s="2" customFormat="1">
      <c r="A187" s="38"/>
      <c r="B187" s="39"/>
      <c r="C187" s="40"/>
      <c r="D187" s="282" t="s">
        <v>423</v>
      </c>
      <c r="E187" s="40"/>
      <c r="F187" s="283" t="s">
        <v>444</v>
      </c>
      <c r="G187" s="40"/>
      <c r="H187" s="40"/>
      <c r="I187" s="236"/>
      <c r="J187" s="40"/>
      <c r="K187" s="40"/>
      <c r="L187" s="44"/>
      <c r="M187" s="237"/>
      <c r="N187" s="23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423</v>
      </c>
      <c r="AU187" s="17" t="s">
        <v>86</v>
      </c>
    </row>
    <row r="188" s="15" customFormat="1">
      <c r="A188" s="15"/>
      <c r="B188" s="284"/>
      <c r="C188" s="285"/>
      <c r="D188" s="234" t="s">
        <v>268</v>
      </c>
      <c r="E188" s="286" t="s">
        <v>1</v>
      </c>
      <c r="F188" s="287" t="s">
        <v>445</v>
      </c>
      <c r="G188" s="285"/>
      <c r="H188" s="286" t="s">
        <v>1</v>
      </c>
      <c r="I188" s="288"/>
      <c r="J188" s="285"/>
      <c r="K188" s="285"/>
      <c r="L188" s="289"/>
      <c r="M188" s="290"/>
      <c r="N188" s="291"/>
      <c r="O188" s="291"/>
      <c r="P188" s="291"/>
      <c r="Q188" s="291"/>
      <c r="R188" s="291"/>
      <c r="S188" s="291"/>
      <c r="T188" s="29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93" t="s">
        <v>268</v>
      </c>
      <c r="AU188" s="293" t="s">
        <v>86</v>
      </c>
      <c r="AV188" s="15" t="s">
        <v>84</v>
      </c>
      <c r="AW188" s="15" t="s">
        <v>33</v>
      </c>
      <c r="AX188" s="15" t="s">
        <v>77</v>
      </c>
      <c r="AY188" s="293" t="s">
        <v>203</v>
      </c>
    </row>
    <row r="189" s="12" customFormat="1">
      <c r="A189" s="12"/>
      <c r="B189" s="239"/>
      <c r="C189" s="240"/>
      <c r="D189" s="234" t="s">
        <v>268</v>
      </c>
      <c r="E189" s="241" t="s">
        <v>1</v>
      </c>
      <c r="F189" s="242" t="s">
        <v>462</v>
      </c>
      <c r="G189" s="240"/>
      <c r="H189" s="243">
        <v>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9" t="s">
        <v>268</v>
      </c>
      <c r="AU189" s="249" t="s">
        <v>86</v>
      </c>
      <c r="AV189" s="12" t="s">
        <v>86</v>
      </c>
      <c r="AW189" s="12" t="s">
        <v>33</v>
      </c>
      <c r="AX189" s="12" t="s">
        <v>77</v>
      </c>
      <c r="AY189" s="249" t="s">
        <v>203</v>
      </c>
    </row>
    <row r="190" s="13" customFormat="1">
      <c r="A190" s="13"/>
      <c r="B190" s="250"/>
      <c r="C190" s="251"/>
      <c r="D190" s="234" t="s">
        <v>268</v>
      </c>
      <c r="E190" s="252" t="s">
        <v>1</v>
      </c>
      <c r="F190" s="253" t="s">
        <v>271</v>
      </c>
      <c r="G190" s="251"/>
      <c r="H190" s="254">
        <v>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268</v>
      </c>
      <c r="AU190" s="260" t="s">
        <v>86</v>
      </c>
      <c r="AV190" s="13" t="s">
        <v>125</v>
      </c>
      <c r="AW190" s="13" t="s">
        <v>33</v>
      </c>
      <c r="AX190" s="13" t="s">
        <v>84</v>
      </c>
      <c r="AY190" s="260" t="s">
        <v>203</v>
      </c>
    </row>
    <row r="191" s="2" customFormat="1" ht="16.5" customHeight="1">
      <c r="A191" s="38"/>
      <c r="B191" s="39"/>
      <c r="C191" s="221" t="s">
        <v>8</v>
      </c>
      <c r="D191" s="221" t="s">
        <v>204</v>
      </c>
      <c r="E191" s="222" t="s">
        <v>434</v>
      </c>
      <c r="F191" s="223" t="s">
        <v>435</v>
      </c>
      <c r="G191" s="224" t="s">
        <v>266</v>
      </c>
      <c r="H191" s="225">
        <v>0.5</v>
      </c>
      <c r="I191" s="226"/>
      <c r="J191" s="227">
        <f>ROUND(I191*H191,2)</f>
        <v>0</v>
      </c>
      <c r="K191" s="223" t="s">
        <v>420</v>
      </c>
      <c r="L191" s="44"/>
      <c r="M191" s="228" t="s">
        <v>1</v>
      </c>
      <c r="N191" s="229" t="s">
        <v>42</v>
      </c>
      <c r="O191" s="91"/>
      <c r="P191" s="230">
        <f>O191*H191</f>
        <v>0</v>
      </c>
      <c r="Q191" s="230">
        <v>2.0000000000000002E-05</v>
      </c>
      <c r="R191" s="230">
        <f>Q191*H191</f>
        <v>1.0000000000000001E-05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125</v>
      </c>
      <c r="AT191" s="232" t="s">
        <v>204</v>
      </c>
      <c r="AU191" s="232" t="s">
        <v>86</v>
      </c>
      <c r="AY191" s="17" t="s">
        <v>203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84</v>
      </c>
      <c r="BK191" s="233">
        <f>ROUND(I191*H191,2)</f>
        <v>0</v>
      </c>
      <c r="BL191" s="17" t="s">
        <v>125</v>
      </c>
      <c r="BM191" s="232" t="s">
        <v>549</v>
      </c>
    </row>
    <row r="192" s="2" customFormat="1">
      <c r="A192" s="38"/>
      <c r="B192" s="39"/>
      <c r="C192" s="40"/>
      <c r="D192" s="234" t="s">
        <v>210</v>
      </c>
      <c r="E192" s="40"/>
      <c r="F192" s="235" t="s">
        <v>437</v>
      </c>
      <c r="G192" s="40"/>
      <c r="H192" s="40"/>
      <c r="I192" s="236"/>
      <c r="J192" s="40"/>
      <c r="K192" s="40"/>
      <c r="L192" s="44"/>
      <c r="M192" s="237"/>
      <c r="N192" s="23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210</v>
      </c>
      <c r="AU192" s="17" t="s">
        <v>86</v>
      </c>
    </row>
    <row r="193" s="2" customFormat="1">
      <c r="A193" s="38"/>
      <c r="B193" s="39"/>
      <c r="C193" s="40"/>
      <c r="D193" s="282" t="s">
        <v>423</v>
      </c>
      <c r="E193" s="40"/>
      <c r="F193" s="283" t="s">
        <v>438</v>
      </c>
      <c r="G193" s="40"/>
      <c r="H193" s="40"/>
      <c r="I193" s="236"/>
      <c r="J193" s="40"/>
      <c r="K193" s="40"/>
      <c r="L193" s="44"/>
      <c r="M193" s="237"/>
      <c r="N193" s="23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423</v>
      </c>
      <c r="AU193" s="17" t="s">
        <v>86</v>
      </c>
    </row>
    <row r="194" s="15" customFormat="1">
      <c r="A194" s="15"/>
      <c r="B194" s="284"/>
      <c r="C194" s="285"/>
      <c r="D194" s="234" t="s">
        <v>268</v>
      </c>
      <c r="E194" s="286" t="s">
        <v>1</v>
      </c>
      <c r="F194" s="287" t="s">
        <v>459</v>
      </c>
      <c r="G194" s="285"/>
      <c r="H194" s="286" t="s">
        <v>1</v>
      </c>
      <c r="I194" s="288"/>
      <c r="J194" s="285"/>
      <c r="K194" s="285"/>
      <c r="L194" s="289"/>
      <c r="M194" s="290"/>
      <c r="N194" s="291"/>
      <c r="O194" s="291"/>
      <c r="P194" s="291"/>
      <c r="Q194" s="291"/>
      <c r="R194" s="291"/>
      <c r="S194" s="291"/>
      <c r="T194" s="29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93" t="s">
        <v>268</v>
      </c>
      <c r="AU194" s="293" t="s">
        <v>86</v>
      </c>
      <c r="AV194" s="15" t="s">
        <v>84</v>
      </c>
      <c r="AW194" s="15" t="s">
        <v>33</v>
      </c>
      <c r="AX194" s="15" t="s">
        <v>77</v>
      </c>
      <c r="AY194" s="293" t="s">
        <v>203</v>
      </c>
    </row>
    <row r="195" s="12" customFormat="1">
      <c r="A195" s="12"/>
      <c r="B195" s="239"/>
      <c r="C195" s="240"/>
      <c r="D195" s="234" t="s">
        <v>268</v>
      </c>
      <c r="E195" s="241" t="s">
        <v>1</v>
      </c>
      <c r="F195" s="242" t="s">
        <v>460</v>
      </c>
      <c r="G195" s="240"/>
      <c r="H195" s="243">
        <v>0.5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9" t="s">
        <v>268</v>
      </c>
      <c r="AU195" s="249" t="s">
        <v>86</v>
      </c>
      <c r="AV195" s="12" t="s">
        <v>86</v>
      </c>
      <c r="AW195" s="12" t="s">
        <v>33</v>
      </c>
      <c r="AX195" s="12" t="s">
        <v>84</v>
      </c>
      <c r="AY195" s="249" t="s">
        <v>203</v>
      </c>
    </row>
    <row r="196" s="2" customFormat="1" ht="21.75" customHeight="1">
      <c r="A196" s="38"/>
      <c r="B196" s="39"/>
      <c r="C196" s="221" t="s">
        <v>263</v>
      </c>
      <c r="D196" s="221" t="s">
        <v>204</v>
      </c>
      <c r="E196" s="222" t="s">
        <v>449</v>
      </c>
      <c r="F196" s="223" t="s">
        <v>450</v>
      </c>
      <c r="G196" s="224" t="s">
        <v>266</v>
      </c>
      <c r="H196" s="225">
        <v>5</v>
      </c>
      <c r="I196" s="226"/>
      <c r="J196" s="227">
        <f>ROUND(I196*H196,2)</f>
        <v>0</v>
      </c>
      <c r="K196" s="223" t="s">
        <v>420</v>
      </c>
      <c r="L196" s="44"/>
      <c r="M196" s="228" t="s">
        <v>1</v>
      </c>
      <c r="N196" s="229" t="s">
        <v>42</v>
      </c>
      <c r="O196" s="91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2" t="s">
        <v>125</v>
      </c>
      <c r="AT196" s="232" t="s">
        <v>204</v>
      </c>
      <c r="AU196" s="232" t="s">
        <v>86</v>
      </c>
      <c r="AY196" s="17" t="s">
        <v>203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84</v>
      </c>
      <c r="BK196" s="233">
        <f>ROUND(I196*H196,2)</f>
        <v>0</v>
      </c>
      <c r="BL196" s="17" t="s">
        <v>125</v>
      </c>
      <c r="BM196" s="232" t="s">
        <v>550</v>
      </c>
    </row>
    <row r="197" s="2" customFormat="1">
      <c r="A197" s="38"/>
      <c r="B197" s="39"/>
      <c r="C197" s="40"/>
      <c r="D197" s="234" t="s">
        <v>210</v>
      </c>
      <c r="E197" s="40"/>
      <c r="F197" s="235" t="s">
        <v>452</v>
      </c>
      <c r="G197" s="40"/>
      <c r="H197" s="40"/>
      <c r="I197" s="236"/>
      <c r="J197" s="40"/>
      <c r="K197" s="40"/>
      <c r="L197" s="44"/>
      <c r="M197" s="237"/>
      <c r="N197" s="238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210</v>
      </c>
      <c r="AU197" s="17" t="s">
        <v>86</v>
      </c>
    </row>
    <row r="198" s="2" customFormat="1">
      <c r="A198" s="38"/>
      <c r="B198" s="39"/>
      <c r="C198" s="40"/>
      <c r="D198" s="282" t="s">
        <v>423</v>
      </c>
      <c r="E198" s="40"/>
      <c r="F198" s="283" t="s">
        <v>453</v>
      </c>
      <c r="G198" s="40"/>
      <c r="H198" s="40"/>
      <c r="I198" s="236"/>
      <c r="J198" s="40"/>
      <c r="K198" s="40"/>
      <c r="L198" s="44"/>
      <c r="M198" s="237"/>
      <c r="N198" s="23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423</v>
      </c>
      <c r="AU198" s="17" t="s">
        <v>86</v>
      </c>
    </row>
    <row r="199" s="2" customFormat="1" ht="24.15" customHeight="1">
      <c r="A199" s="38"/>
      <c r="B199" s="39"/>
      <c r="C199" s="221" t="s">
        <v>272</v>
      </c>
      <c r="D199" s="221" t="s">
        <v>204</v>
      </c>
      <c r="E199" s="222" t="s">
        <v>527</v>
      </c>
      <c r="F199" s="223" t="s">
        <v>528</v>
      </c>
      <c r="G199" s="224" t="s">
        <v>220</v>
      </c>
      <c r="H199" s="225">
        <v>0.001</v>
      </c>
      <c r="I199" s="226"/>
      <c r="J199" s="227">
        <f>ROUND(I199*H199,2)</f>
        <v>0</v>
      </c>
      <c r="K199" s="223" t="s">
        <v>420</v>
      </c>
      <c r="L199" s="44"/>
      <c r="M199" s="228" t="s">
        <v>1</v>
      </c>
      <c r="N199" s="229" t="s">
        <v>42</v>
      </c>
      <c r="O199" s="91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125</v>
      </c>
      <c r="AT199" s="232" t="s">
        <v>204</v>
      </c>
      <c r="AU199" s="232" t="s">
        <v>86</v>
      </c>
      <c r="AY199" s="17" t="s">
        <v>203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84</v>
      </c>
      <c r="BK199" s="233">
        <f>ROUND(I199*H199,2)</f>
        <v>0</v>
      </c>
      <c r="BL199" s="17" t="s">
        <v>125</v>
      </c>
      <c r="BM199" s="232" t="s">
        <v>551</v>
      </c>
    </row>
    <row r="200" s="2" customFormat="1">
      <c r="A200" s="38"/>
      <c r="B200" s="39"/>
      <c r="C200" s="40"/>
      <c r="D200" s="234" t="s">
        <v>210</v>
      </c>
      <c r="E200" s="40"/>
      <c r="F200" s="235" t="s">
        <v>530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210</v>
      </c>
      <c r="AU200" s="17" t="s">
        <v>86</v>
      </c>
    </row>
    <row r="201" s="2" customFormat="1">
      <c r="A201" s="38"/>
      <c r="B201" s="39"/>
      <c r="C201" s="40"/>
      <c r="D201" s="282" t="s">
        <v>423</v>
      </c>
      <c r="E201" s="40"/>
      <c r="F201" s="283" t="s">
        <v>531</v>
      </c>
      <c r="G201" s="40"/>
      <c r="H201" s="40"/>
      <c r="I201" s="236"/>
      <c r="J201" s="40"/>
      <c r="K201" s="40"/>
      <c r="L201" s="44"/>
      <c r="M201" s="237"/>
      <c r="N201" s="23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423</v>
      </c>
      <c r="AU201" s="17" t="s">
        <v>86</v>
      </c>
    </row>
    <row r="202" s="12" customFormat="1">
      <c r="A202" s="12"/>
      <c r="B202" s="239"/>
      <c r="C202" s="240"/>
      <c r="D202" s="234" t="s">
        <v>268</v>
      </c>
      <c r="E202" s="241" t="s">
        <v>1</v>
      </c>
      <c r="F202" s="242" t="s">
        <v>533</v>
      </c>
      <c r="G202" s="240"/>
      <c r="H202" s="243">
        <v>0.001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9" t="s">
        <v>268</v>
      </c>
      <c r="AU202" s="249" t="s">
        <v>86</v>
      </c>
      <c r="AV202" s="12" t="s">
        <v>86</v>
      </c>
      <c r="AW202" s="12" t="s">
        <v>33</v>
      </c>
      <c r="AX202" s="12" t="s">
        <v>77</v>
      </c>
      <c r="AY202" s="249" t="s">
        <v>203</v>
      </c>
    </row>
    <row r="203" s="13" customFormat="1">
      <c r="A203" s="13"/>
      <c r="B203" s="250"/>
      <c r="C203" s="251"/>
      <c r="D203" s="234" t="s">
        <v>268</v>
      </c>
      <c r="E203" s="252" t="s">
        <v>1</v>
      </c>
      <c r="F203" s="253" t="s">
        <v>271</v>
      </c>
      <c r="G203" s="251"/>
      <c r="H203" s="254">
        <v>0.001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268</v>
      </c>
      <c r="AU203" s="260" t="s">
        <v>86</v>
      </c>
      <c r="AV203" s="13" t="s">
        <v>125</v>
      </c>
      <c r="AW203" s="13" t="s">
        <v>33</v>
      </c>
      <c r="AX203" s="13" t="s">
        <v>84</v>
      </c>
      <c r="AY203" s="260" t="s">
        <v>203</v>
      </c>
    </row>
    <row r="204" s="2" customFormat="1" ht="16.5" customHeight="1">
      <c r="A204" s="38"/>
      <c r="B204" s="39"/>
      <c r="C204" s="261" t="s">
        <v>277</v>
      </c>
      <c r="D204" s="261" t="s">
        <v>273</v>
      </c>
      <c r="E204" s="262" t="s">
        <v>273</v>
      </c>
      <c r="F204" s="263" t="s">
        <v>534</v>
      </c>
      <c r="G204" s="264" t="s">
        <v>481</v>
      </c>
      <c r="H204" s="265">
        <v>0.25</v>
      </c>
      <c r="I204" s="266"/>
      <c r="J204" s="267">
        <f>ROUND(I204*H204,2)</f>
        <v>0</v>
      </c>
      <c r="K204" s="263" t="s">
        <v>1</v>
      </c>
      <c r="L204" s="268"/>
      <c r="M204" s="269" t="s">
        <v>1</v>
      </c>
      <c r="N204" s="270" t="s">
        <v>42</v>
      </c>
      <c r="O204" s="91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237</v>
      </c>
      <c r="AT204" s="232" t="s">
        <v>273</v>
      </c>
      <c r="AU204" s="232" t="s">
        <v>86</v>
      </c>
      <c r="AY204" s="17" t="s">
        <v>203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84</v>
      </c>
      <c r="BK204" s="233">
        <f>ROUND(I204*H204,2)</f>
        <v>0</v>
      </c>
      <c r="BL204" s="17" t="s">
        <v>125</v>
      </c>
      <c r="BM204" s="232" t="s">
        <v>552</v>
      </c>
    </row>
    <row r="205" s="2" customFormat="1">
      <c r="A205" s="38"/>
      <c r="B205" s="39"/>
      <c r="C205" s="40"/>
      <c r="D205" s="234" t="s">
        <v>210</v>
      </c>
      <c r="E205" s="40"/>
      <c r="F205" s="235" t="s">
        <v>534</v>
      </c>
      <c r="G205" s="40"/>
      <c r="H205" s="40"/>
      <c r="I205" s="236"/>
      <c r="J205" s="40"/>
      <c r="K205" s="40"/>
      <c r="L205" s="44"/>
      <c r="M205" s="237"/>
      <c r="N205" s="23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210</v>
      </c>
      <c r="AU205" s="17" t="s">
        <v>86</v>
      </c>
    </row>
    <row r="206" s="2" customFormat="1" ht="24.15" customHeight="1">
      <c r="A206" s="38"/>
      <c r="B206" s="39"/>
      <c r="C206" s="221" t="s">
        <v>256</v>
      </c>
      <c r="D206" s="221" t="s">
        <v>204</v>
      </c>
      <c r="E206" s="222" t="s">
        <v>537</v>
      </c>
      <c r="F206" s="223" t="s">
        <v>538</v>
      </c>
      <c r="G206" s="224" t="s">
        <v>227</v>
      </c>
      <c r="H206" s="225">
        <v>2.5</v>
      </c>
      <c r="I206" s="226"/>
      <c r="J206" s="227">
        <f>ROUND(I206*H206,2)</f>
        <v>0</v>
      </c>
      <c r="K206" s="223" t="s">
        <v>420</v>
      </c>
      <c r="L206" s="44"/>
      <c r="M206" s="228" t="s">
        <v>1</v>
      </c>
      <c r="N206" s="229" t="s">
        <v>42</v>
      </c>
      <c r="O206" s="91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2" t="s">
        <v>125</v>
      </c>
      <c r="AT206" s="232" t="s">
        <v>204</v>
      </c>
      <c r="AU206" s="232" t="s">
        <v>86</v>
      </c>
      <c r="AY206" s="17" t="s">
        <v>203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84</v>
      </c>
      <c r="BK206" s="233">
        <f>ROUND(I206*H206,2)</f>
        <v>0</v>
      </c>
      <c r="BL206" s="17" t="s">
        <v>125</v>
      </c>
      <c r="BM206" s="232" t="s">
        <v>553</v>
      </c>
    </row>
    <row r="207" s="2" customFormat="1">
      <c r="A207" s="38"/>
      <c r="B207" s="39"/>
      <c r="C207" s="40"/>
      <c r="D207" s="234" t="s">
        <v>210</v>
      </c>
      <c r="E207" s="40"/>
      <c r="F207" s="235" t="s">
        <v>540</v>
      </c>
      <c r="G207" s="40"/>
      <c r="H207" s="40"/>
      <c r="I207" s="236"/>
      <c r="J207" s="40"/>
      <c r="K207" s="40"/>
      <c r="L207" s="44"/>
      <c r="M207" s="237"/>
      <c r="N207" s="23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210</v>
      </c>
      <c r="AU207" s="17" t="s">
        <v>86</v>
      </c>
    </row>
    <row r="208" s="2" customFormat="1">
      <c r="A208" s="38"/>
      <c r="B208" s="39"/>
      <c r="C208" s="40"/>
      <c r="D208" s="282" t="s">
        <v>423</v>
      </c>
      <c r="E208" s="40"/>
      <c r="F208" s="283" t="s">
        <v>541</v>
      </c>
      <c r="G208" s="40"/>
      <c r="H208" s="40"/>
      <c r="I208" s="236"/>
      <c r="J208" s="40"/>
      <c r="K208" s="40"/>
      <c r="L208" s="44"/>
      <c r="M208" s="237"/>
      <c r="N208" s="23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423</v>
      </c>
      <c r="AU208" s="17" t="s">
        <v>86</v>
      </c>
    </row>
    <row r="209" s="2" customFormat="1" ht="21.75" customHeight="1">
      <c r="A209" s="38"/>
      <c r="B209" s="39"/>
      <c r="C209" s="261" t="s">
        <v>554</v>
      </c>
      <c r="D209" s="261" t="s">
        <v>273</v>
      </c>
      <c r="E209" s="262" t="s">
        <v>542</v>
      </c>
      <c r="F209" s="263" t="s">
        <v>543</v>
      </c>
      <c r="G209" s="264" t="s">
        <v>207</v>
      </c>
      <c r="H209" s="265">
        <v>0.25</v>
      </c>
      <c r="I209" s="266"/>
      <c r="J209" s="267">
        <f>ROUND(I209*H209,2)</f>
        <v>0</v>
      </c>
      <c r="K209" s="263" t="s">
        <v>1</v>
      </c>
      <c r="L209" s="268"/>
      <c r="M209" s="269" t="s">
        <v>1</v>
      </c>
      <c r="N209" s="270" t="s">
        <v>42</v>
      </c>
      <c r="O209" s="91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2" t="s">
        <v>237</v>
      </c>
      <c r="AT209" s="232" t="s">
        <v>273</v>
      </c>
      <c r="AU209" s="232" t="s">
        <v>86</v>
      </c>
      <c r="AY209" s="17" t="s">
        <v>203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84</v>
      </c>
      <c r="BK209" s="233">
        <f>ROUND(I209*H209,2)</f>
        <v>0</v>
      </c>
      <c r="BL209" s="17" t="s">
        <v>125</v>
      </c>
      <c r="BM209" s="232" t="s">
        <v>555</v>
      </c>
    </row>
    <row r="210" s="2" customFormat="1">
      <c r="A210" s="38"/>
      <c r="B210" s="39"/>
      <c r="C210" s="40"/>
      <c r="D210" s="234" t="s">
        <v>210</v>
      </c>
      <c r="E210" s="40"/>
      <c r="F210" s="235" t="s">
        <v>543</v>
      </c>
      <c r="G210" s="40"/>
      <c r="H210" s="40"/>
      <c r="I210" s="236"/>
      <c r="J210" s="40"/>
      <c r="K210" s="40"/>
      <c r="L210" s="44"/>
      <c r="M210" s="237"/>
      <c r="N210" s="23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210</v>
      </c>
      <c r="AU210" s="17" t="s">
        <v>86</v>
      </c>
    </row>
    <row r="211" s="11" customFormat="1" ht="25.92" customHeight="1">
      <c r="A211" s="11"/>
      <c r="B211" s="207"/>
      <c r="C211" s="208"/>
      <c r="D211" s="209" t="s">
        <v>76</v>
      </c>
      <c r="E211" s="210" t="s">
        <v>463</v>
      </c>
      <c r="F211" s="210" t="s">
        <v>464</v>
      </c>
      <c r="G211" s="208"/>
      <c r="H211" s="208"/>
      <c r="I211" s="211"/>
      <c r="J211" s="212">
        <f>BK211</f>
        <v>0</v>
      </c>
      <c r="K211" s="208"/>
      <c r="L211" s="213"/>
      <c r="M211" s="214"/>
      <c r="N211" s="215"/>
      <c r="O211" s="215"/>
      <c r="P211" s="216">
        <f>P212</f>
        <v>0</v>
      </c>
      <c r="Q211" s="215"/>
      <c r="R211" s="216">
        <f>R212</f>
        <v>0</v>
      </c>
      <c r="S211" s="215"/>
      <c r="T211" s="217">
        <f>T212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18" t="s">
        <v>84</v>
      </c>
      <c r="AT211" s="219" t="s">
        <v>76</v>
      </c>
      <c r="AU211" s="219" t="s">
        <v>77</v>
      </c>
      <c r="AY211" s="218" t="s">
        <v>203</v>
      </c>
      <c r="BK211" s="220">
        <f>BK212</f>
        <v>0</v>
      </c>
    </row>
    <row r="212" s="11" customFormat="1" ht="22.8" customHeight="1">
      <c r="A212" s="11"/>
      <c r="B212" s="207"/>
      <c r="C212" s="208"/>
      <c r="D212" s="209" t="s">
        <v>76</v>
      </c>
      <c r="E212" s="280" t="s">
        <v>556</v>
      </c>
      <c r="F212" s="280" t="s">
        <v>557</v>
      </c>
      <c r="G212" s="208"/>
      <c r="H212" s="208"/>
      <c r="I212" s="211"/>
      <c r="J212" s="281">
        <f>BK212</f>
        <v>0</v>
      </c>
      <c r="K212" s="208"/>
      <c r="L212" s="213"/>
      <c r="M212" s="214"/>
      <c r="N212" s="215"/>
      <c r="O212" s="215"/>
      <c r="P212" s="216">
        <f>SUM(P213:P238)</f>
        <v>0</v>
      </c>
      <c r="Q212" s="215"/>
      <c r="R212" s="216">
        <f>SUM(R213:R238)</f>
        <v>0</v>
      </c>
      <c r="S212" s="215"/>
      <c r="T212" s="217">
        <f>SUM(T213:T238)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18" t="s">
        <v>84</v>
      </c>
      <c r="AT212" s="219" t="s">
        <v>76</v>
      </c>
      <c r="AU212" s="219" t="s">
        <v>84</v>
      </c>
      <c r="AY212" s="218" t="s">
        <v>203</v>
      </c>
      <c r="BK212" s="220">
        <f>SUM(BK213:BK238)</f>
        <v>0</v>
      </c>
    </row>
    <row r="213" s="2" customFormat="1" ht="24.15" customHeight="1">
      <c r="A213" s="38"/>
      <c r="B213" s="39"/>
      <c r="C213" s="221" t="s">
        <v>558</v>
      </c>
      <c r="D213" s="221" t="s">
        <v>204</v>
      </c>
      <c r="E213" s="222" t="s">
        <v>467</v>
      </c>
      <c r="F213" s="223" t="s">
        <v>468</v>
      </c>
      <c r="G213" s="224" t="s">
        <v>227</v>
      </c>
      <c r="H213" s="225">
        <v>1664</v>
      </c>
      <c r="I213" s="226"/>
      <c r="J213" s="227">
        <f>ROUND(I213*H213,2)</f>
        <v>0</v>
      </c>
      <c r="K213" s="223" t="s">
        <v>420</v>
      </c>
      <c r="L213" s="44"/>
      <c r="M213" s="228" t="s">
        <v>1</v>
      </c>
      <c r="N213" s="229" t="s">
        <v>42</v>
      </c>
      <c r="O213" s="91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2" t="s">
        <v>125</v>
      </c>
      <c r="AT213" s="232" t="s">
        <v>204</v>
      </c>
      <c r="AU213" s="232" t="s">
        <v>86</v>
      </c>
      <c r="AY213" s="17" t="s">
        <v>203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84</v>
      </c>
      <c r="BK213" s="233">
        <f>ROUND(I213*H213,2)</f>
        <v>0</v>
      </c>
      <c r="BL213" s="17" t="s">
        <v>125</v>
      </c>
      <c r="BM213" s="232" t="s">
        <v>559</v>
      </c>
    </row>
    <row r="214" s="2" customFormat="1">
      <c r="A214" s="38"/>
      <c r="B214" s="39"/>
      <c r="C214" s="40"/>
      <c r="D214" s="234" t="s">
        <v>210</v>
      </c>
      <c r="E214" s="40"/>
      <c r="F214" s="235" t="s">
        <v>470</v>
      </c>
      <c r="G214" s="40"/>
      <c r="H214" s="40"/>
      <c r="I214" s="236"/>
      <c r="J214" s="40"/>
      <c r="K214" s="40"/>
      <c r="L214" s="44"/>
      <c r="M214" s="237"/>
      <c r="N214" s="23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210</v>
      </c>
      <c r="AU214" s="17" t="s">
        <v>86</v>
      </c>
    </row>
    <row r="215" s="2" customFormat="1">
      <c r="A215" s="38"/>
      <c r="B215" s="39"/>
      <c r="C215" s="40"/>
      <c r="D215" s="282" t="s">
        <v>423</v>
      </c>
      <c r="E215" s="40"/>
      <c r="F215" s="283" t="s">
        <v>471</v>
      </c>
      <c r="G215" s="40"/>
      <c r="H215" s="40"/>
      <c r="I215" s="236"/>
      <c r="J215" s="40"/>
      <c r="K215" s="40"/>
      <c r="L215" s="44"/>
      <c r="M215" s="237"/>
      <c r="N215" s="23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423</v>
      </c>
      <c r="AU215" s="17" t="s">
        <v>86</v>
      </c>
    </row>
    <row r="216" s="15" customFormat="1">
      <c r="A216" s="15"/>
      <c r="B216" s="284"/>
      <c r="C216" s="285"/>
      <c r="D216" s="234" t="s">
        <v>268</v>
      </c>
      <c r="E216" s="286" t="s">
        <v>1</v>
      </c>
      <c r="F216" s="287" t="s">
        <v>560</v>
      </c>
      <c r="G216" s="285"/>
      <c r="H216" s="286" t="s">
        <v>1</v>
      </c>
      <c r="I216" s="288"/>
      <c r="J216" s="285"/>
      <c r="K216" s="285"/>
      <c r="L216" s="289"/>
      <c r="M216" s="290"/>
      <c r="N216" s="291"/>
      <c r="O216" s="291"/>
      <c r="P216" s="291"/>
      <c r="Q216" s="291"/>
      <c r="R216" s="291"/>
      <c r="S216" s="291"/>
      <c r="T216" s="29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93" t="s">
        <v>268</v>
      </c>
      <c r="AU216" s="293" t="s">
        <v>86</v>
      </c>
      <c r="AV216" s="15" t="s">
        <v>84</v>
      </c>
      <c r="AW216" s="15" t="s">
        <v>33</v>
      </c>
      <c r="AX216" s="15" t="s">
        <v>77</v>
      </c>
      <c r="AY216" s="293" t="s">
        <v>203</v>
      </c>
    </row>
    <row r="217" s="12" customFormat="1">
      <c r="A217" s="12"/>
      <c r="B217" s="239"/>
      <c r="C217" s="240"/>
      <c r="D217" s="234" t="s">
        <v>268</v>
      </c>
      <c r="E217" s="241" t="s">
        <v>1</v>
      </c>
      <c r="F217" s="242" t="s">
        <v>561</v>
      </c>
      <c r="G217" s="240"/>
      <c r="H217" s="243">
        <v>1664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9" t="s">
        <v>268</v>
      </c>
      <c r="AU217" s="249" t="s">
        <v>86</v>
      </c>
      <c r="AV217" s="12" t="s">
        <v>86</v>
      </c>
      <c r="AW217" s="12" t="s">
        <v>33</v>
      </c>
      <c r="AX217" s="12" t="s">
        <v>77</v>
      </c>
      <c r="AY217" s="249" t="s">
        <v>203</v>
      </c>
    </row>
    <row r="218" s="13" customFormat="1">
      <c r="A218" s="13"/>
      <c r="B218" s="250"/>
      <c r="C218" s="251"/>
      <c r="D218" s="234" t="s">
        <v>268</v>
      </c>
      <c r="E218" s="252" t="s">
        <v>1</v>
      </c>
      <c r="F218" s="253" t="s">
        <v>271</v>
      </c>
      <c r="G218" s="251"/>
      <c r="H218" s="254">
        <v>1664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268</v>
      </c>
      <c r="AU218" s="260" t="s">
        <v>86</v>
      </c>
      <c r="AV218" s="13" t="s">
        <v>125</v>
      </c>
      <c r="AW218" s="13" t="s">
        <v>33</v>
      </c>
      <c r="AX218" s="13" t="s">
        <v>84</v>
      </c>
      <c r="AY218" s="260" t="s">
        <v>203</v>
      </c>
    </row>
    <row r="219" s="2" customFormat="1" ht="24.15" customHeight="1">
      <c r="A219" s="38"/>
      <c r="B219" s="39"/>
      <c r="C219" s="221" t="s">
        <v>562</v>
      </c>
      <c r="D219" s="221" t="s">
        <v>204</v>
      </c>
      <c r="E219" s="222" t="s">
        <v>474</v>
      </c>
      <c r="F219" s="223" t="s">
        <v>475</v>
      </c>
      <c r="G219" s="224" t="s">
        <v>220</v>
      </c>
      <c r="H219" s="225">
        <v>0.0040000000000000001</v>
      </c>
      <c r="I219" s="226"/>
      <c r="J219" s="227">
        <f>ROUND(I219*H219,2)</f>
        <v>0</v>
      </c>
      <c r="K219" s="223" t="s">
        <v>420</v>
      </c>
      <c r="L219" s="44"/>
      <c r="M219" s="228" t="s">
        <v>1</v>
      </c>
      <c r="N219" s="229" t="s">
        <v>42</v>
      </c>
      <c r="O219" s="91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2" t="s">
        <v>125</v>
      </c>
      <c r="AT219" s="232" t="s">
        <v>204</v>
      </c>
      <c r="AU219" s="232" t="s">
        <v>86</v>
      </c>
      <c r="AY219" s="17" t="s">
        <v>203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7" t="s">
        <v>84</v>
      </c>
      <c r="BK219" s="233">
        <f>ROUND(I219*H219,2)</f>
        <v>0</v>
      </c>
      <c r="BL219" s="17" t="s">
        <v>125</v>
      </c>
      <c r="BM219" s="232" t="s">
        <v>563</v>
      </c>
    </row>
    <row r="220" s="2" customFormat="1">
      <c r="A220" s="38"/>
      <c r="B220" s="39"/>
      <c r="C220" s="40"/>
      <c r="D220" s="234" t="s">
        <v>210</v>
      </c>
      <c r="E220" s="40"/>
      <c r="F220" s="235" t="s">
        <v>477</v>
      </c>
      <c r="G220" s="40"/>
      <c r="H220" s="40"/>
      <c r="I220" s="236"/>
      <c r="J220" s="40"/>
      <c r="K220" s="40"/>
      <c r="L220" s="44"/>
      <c r="M220" s="237"/>
      <c r="N220" s="238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210</v>
      </c>
      <c r="AU220" s="17" t="s">
        <v>86</v>
      </c>
    </row>
    <row r="221" s="2" customFormat="1">
      <c r="A221" s="38"/>
      <c r="B221" s="39"/>
      <c r="C221" s="40"/>
      <c r="D221" s="282" t="s">
        <v>423</v>
      </c>
      <c r="E221" s="40"/>
      <c r="F221" s="283" t="s">
        <v>478</v>
      </c>
      <c r="G221" s="40"/>
      <c r="H221" s="40"/>
      <c r="I221" s="236"/>
      <c r="J221" s="40"/>
      <c r="K221" s="40"/>
      <c r="L221" s="44"/>
      <c r="M221" s="237"/>
      <c r="N221" s="23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423</v>
      </c>
      <c r="AU221" s="17" t="s">
        <v>86</v>
      </c>
    </row>
    <row r="222" s="15" customFormat="1">
      <c r="A222" s="15"/>
      <c r="B222" s="284"/>
      <c r="C222" s="285"/>
      <c r="D222" s="234" t="s">
        <v>268</v>
      </c>
      <c r="E222" s="286" t="s">
        <v>1</v>
      </c>
      <c r="F222" s="287" t="s">
        <v>564</v>
      </c>
      <c r="G222" s="285"/>
      <c r="H222" s="286" t="s">
        <v>1</v>
      </c>
      <c r="I222" s="288"/>
      <c r="J222" s="285"/>
      <c r="K222" s="285"/>
      <c r="L222" s="289"/>
      <c r="M222" s="290"/>
      <c r="N222" s="291"/>
      <c r="O222" s="291"/>
      <c r="P222" s="291"/>
      <c r="Q222" s="291"/>
      <c r="R222" s="291"/>
      <c r="S222" s="291"/>
      <c r="T222" s="29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93" t="s">
        <v>268</v>
      </c>
      <c r="AU222" s="293" t="s">
        <v>86</v>
      </c>
      <c r="AV222" s="15" t="s">
        <v>84</v>
      </c>
      <c r="AW222" s="15" t="s">
        <v>33</v>
      </c>
      <c r="AX222" s="15" t="s">
        <v>77</v>
      </c>
      <c r="AY222" s="293" t="s">
        <v>203</v>
      </c>
    </row>
    <row r="223" s="12" customFormat="1">
      <c r="A223" s="12"/>
      <c r="B223" s="239"/>
      <c r="C223" s="240"/>
      <c r="D223" s="234" t="s">
        <v>268</v>
      </c>
      <c r="E223" s="241" t="s">
        <v>1</v>
      </c>
      <c r="F223" s="242" t="s">
        <v>565</v>
      </c>
      <c r="G223" s="240"/>
      <c r="H223" s="243">
        <v>0.0040000000000000001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49" t="s">
        <v>268</v>
      </c>
      <c r="AU223" s="249" t="s">
        <v>86</v>
      </c>
      <c r="AV223" s="12" t="s">
        <v>86</v>
      </c>
      <c r="AW223" s="12" t="s">
        <v>33</v>
      </c>
      <c r="AX223" s="12" t="s">
        <v>84</v>
      </c>
      <c r="AY223" s="249" t="s">
        <v>203</v>
      </c>
    </row>
    <row r="224" s="2" customFormat="1" ht="37.8" customHeight="1">
      <c r="A224" s="38"/>
      <c r="B224" s="39"/>
      <c r="C224" s="261" t="s">
        <v>566</v>
      </c>
      <c r="D224" s="261" t="s">
        <v>273</v>
      </c>
      <c r="E224" s="262" t="s">
        <v>567</v>
      </c>
      <c r="F224" s="263" t="s">
        <v>480</v>
      </c>
      <c r="G224" s="264" t="s">
        <v>481</v>
      </c>
      <c r="H224" s="265">
        <v>4.1600000000000001</v>
      </c>
      <c r="I224" s="266"/>
      <c r="J224" s="267">
        <f>ROUND(I224*H224,2)</f>
        <v>0</v>
      </c>
      <c r="K224" s="263" t="s">
        <v>1</v>
      </c>
      <c r="L224" s="268"/>
      <c r="M224" s="269" t="s">
        <v>1</v>
      </c>
      <c r="N224" s="270" t="s">
        <v>42</v>
      </c>
      <c r="O224" s="91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2" t="s">
        <v>237</v>
      </c>
      <c r="AT224" s="232" t="s">
        <v>273</v>
      </c>
      <c r="AU224" s="232" t="s">
        <v>86</v>
      </c>
      <c r="AY224" s="17" t="s">
        <v>203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84</v>
      </c>
      <c r="BK224" s="233">
        <f>ROUND(I224*H224,2)</f>
        <v>0</v>
      </c>
      <c r="BL224" s="17" t="s">
        <v>125</v>
      </c>
      <c r="BM224" s="232" t="s">
        <v>568</v>
      </c>
    </row>
    <row r="225" s="2" customFormat="1">
      <c r="A225" s="38"/>
      <c r="B225" s="39"/>
      <c r="C225" s="40"/>
      <c r="D225" s="234" t="s">
        <v>210</v>
      </c>
      <c r="E225" s="40"/>
      <c r="F225" s="235" t="s">
        <v>480</v>
      </c>
      <c r="G225" s="40"/>
      <c r="H225" s="40"/>
      <c r="I225" s="236"/>
      <c r="J225" s="40"/>
      <c r="K225" s="40"/>
      <c r="L225" s="44"/>
      <c r="M225" s="237"/>
      <c r="N225" s="23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210</v>
      </c>
      <c r="AU225" s="17" t="s">
        <v>86</v>
      </c>
    </row>
    <row r="226" s="12" customFormat="1">
      <c r="A226" s="12"/>
      <c r="B226" s="239"/>
      <c r="C226" s="240"/>
      <c r="D226" s="234" t="s">
        <v>268</v>
      </c>
      <c r="E226" s="241" t="s">
        <v>1</v>
      </c>
      <c r="F226" s="242" t="s">
        <v>569</v>
      </c>
      <c r="G226" s="240"/>
      <c r="H226" s="243">
        <v>4.1600000000000001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9" t="s">
        <v>268</v>
      </c>
      <c r="AU226" s="249" t="s">
        <v>86</v>
      </c>
      <c r="AV226" s="12" t="s">
        <v>86</v>
      </c>
      <c r="AW226" s="12" t="s">
        <v>33</v>
      </c>
      <c r="AX226" s="12" t="s">
        <v>84</v>
      </c>
      <c r="AY226" s="249" t="s">
        <v>203</v>
      </c>
    </row>
    <row r="227" s="2" customFormat="1" ht="24.15" customHeight="1">
      <c r="A227" s="38"/>
      <c r="B227" s="39"/>
      <c r="C227" s="221" t="s">
        <v>7</v>
      </c>
      <c r="D227" s="221" t="s">
        <v>204</v>
      </c>
      <c r="E227" s="222" t="s">
        <v>570</v>
      </c>
      <c r="F227" s="223" t="s">
        <v>571</v>
      </c>
      <c r="G227" s="224" t="s">
        <v>227</v>
      </c>
      <c r="H227" s="225">
        <v>208</v>
      </c>
      <c r="I227" s="226"/>
      <c r="J227" s="227">
        <f>ROUND(I227*H227,2)</f>
        <v>0</v>
      </c>
      <c r="K227" s="223" t="s">
        <v>420</v>
      </c>
      <c r="L227" s="44"/>
      <c r="M227" s="228" t="s">
        <v>1</v>
      </c>
      <c r="N227" s="229" t="s">
        <v>42</v>
      </c>
      <c r="O227" s="91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2" t="s">
        <v>125</v>
      </c>
      <c r="AT227" s="232" t="s">
        <v>204</v>
      </c>
      <c r="AU227" s="232" t="s">
        <v>86</v>
      </c>
      <c r="AY227" s="17" t="s">
        <v>203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84</v>
      </c>
      <c r="BK227" s="233">
        <f>ROUND(I227*H227,2)</f>
        <v>0</v>
      </c>
      <c r="BL227" s="17" t="s">
        <v>125</v>
      </c>
      <c r="BM227" s="232" t="s">
        <v>572</v>
      </c>
    </row>
    <row r="228" s="2" customFormat="1">
      <c r="A228" s="38"/>
      <c r="B228" s="39"/>
      <c r="C228" s="40"/>
      <c r="D228" s="234" t="s">
        <v>210</v>
      </c>
      <c r="E228" s="40"/>
      <c r="F228" s="235" t="s">
        <v>573</v>
      </c>
      <c r="G228" s="40"/>
      <c r="H228" s="40"/>
      <c r="I228" s="236"/>
      <c r="J228" s="40"/>
      <c r="K228" s="40"/>
      <c r="L228" s="44"/>
      <c r="M228" s="237"/>
      <c r="N228" s="23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210</v>
      </c>
      <c r="AU228" s="17" t="s">
        <v>86</v>
      </c>
    </row>
    <row r="229" s="2" customFormat="1">
      <c r="A229" s="38"/>
      <c r="B229" s="39"/>
      <c r="C229" s="40"/>
      <c r="D229" s="282" t="s">
        <v>423</v>
      </c>
      <c r="E229" s="40"/>
      <c r="F229" s="283" t="s">
        <v>574</v>
      </c>
      <c r="G229" s="40"/>
      <c r="H229" s="40"/>
      <c r="I229" s="236"/>
      <c r="J229" s="40"/>
      <c r="K229" s="40"/>
      <c r="L229" s="44"/>
      <c r="M229" s="237"/>
      <c r="N229" s="23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423</v>
      </c>
      <c r="AU229" s="17" t="s">
        <v>86</v>
      </c>
    </row>
    <row r="230" s="12" customFormat="1">
      <c r="A230" s="12"/>
      <c r="B230" s="239"/>
      <c r="C230" s="240"/>
      <c r="D230" s="234" t="s">
        <v>268</v>
      </c>
      <c r="E230" s="241" t="s">
        <v>1</v>
      </c>
      <c r="F230" s="242" t="s">
        <v>575</v>
      </c>
      <c r="G230" s="240"/>
      <c r="H230" s="243">
        <v>208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9" t="s">
        <v>268</v>
      </c>
      <c r="AU230" s="249" t="s">
        <v>86</v>
      </c>
      <c r="AV230" s="12" t="s">
        <v>86</v>
      </c>
      <c r="AW230" s="12" t="s">
        <v>33</v>
      </c>
      <c r="AX230" s="12" t="s">
        <v>84</v>
      </c>
      <c r="AY230" s="249" t="s">
        <v>203</v>
      </c>
    </row>
    <row r="231" s="2" customFormat="1" ht="16.5" customHeight="1">
      <c r="A231" s="38"/>
      <c r="B231" s="39"/>
      <c r="C231" s="261" t="s">
        <v>576</v>
      </c>
      <c r="D231" s="261" t="s">
        <v>273</v>
      </c>
      <c r="E231" s="262" t="s">
        <v>577</v>
      </c>
      <c r="F231" s="263" t="s">
        <v>578</v>
      </c>
      <c r="G231" s="264" t="s">
        <v>481</v>
      </c>
      <c r="H231" s="265">
        <v>6.2400000000000002</v>
      </c>
      <c r="I231" s="266"/>
      <c r="J231" s="267">
        <f>ROUND(I231*H231,2)</f>
        <v>0</v>
      </c>
      <c r="K231" s="263" t="s">
        <v>1</v>
      </c>
      <c r="L231" s="268"/>
      <c r="M231" s="269" t="s">
        <v>1</v>
      </c>
      <c r="N231" s="270" t="s">
        <v>42</v>
      </c>
      <c r="O231" s="91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2" t="s">
        <v>237</v>
      </c>
      <c r="AT231" s="232" t="s">
        <v>273</v>
      </c>
      <c r="AU231" s="232" t="s">
        <v>86</v>
      </c>
      <c r="AY231" s="17" t="s">
        <v>203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7" t="s">
        <v>84</v>
      </c>
      <c r="BK231" s="233">
        <f>ROUND(I231*H231,2)</f>
        <v>0</v>
      </c>
      <c r="BL231" s="17" t="s">
        <v>125</v>
      </c>
      <c r="BM231" s="232" t="s">
        <v>579</v>
      </c>
    </row>
    <row r="232" s="2" customFormat="1">
      <c r="A232" s="38"/>
      <c r="B232" s="39"/>
      <c r="C232" s="40"/>
      <c r="D232" s="234" t="s">
        <v>210</v>
      </c>
      <c r="E232" s="40"/>
      <c r="F232" s="235" t="s">
        <v>578</v>
      </c>
      <c r="G232" s="40"/>
      <c r="H232" s="40"/>
      <c r="I232" s="236"/>
      <c r="J232" s="40"/>
      <c r="K232" s="40"/>
      <c r="L232" s="44"/>
      <c r="M232" s="237"/>
      <c r="N232" s="23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210</v>
      </c>
      <c r="AU232" s="17" t="s">
        <v>86</v>
      </c>
    </row>
    <row r="233" s="12" customFormat="1">
      <c r="A233" s="12"/>
      <c r="B233" s="239"/>
      <c r="C233" s="240"/>
      <c r="D233" s="234" t="s">
        <v>268</v>
      </c>
      <c r="E233" s="241" t="s">
        <v>1</v>
      </c>
      <c r="F233" s="242" t="s">
        <v>580</v>
      </c>
      <c r="G233" s="240"/>
      <c r="H233" s="243">
        <v>6.2400000000000002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9" t="s">
        <v>268</v>
      </c>
      <c r="AU233" s="249" t="s">
        <v>86</v>
      </c>
      <c r="AV233" s="12" t="s">
        <v>86</v>
      </c>
      <c r="AW233" s="12" t="s">
        <v>33</v>
      </c>
      <c r="AX233" s="12" t="s">
        <v>84</v>
      </c>
      <c r="AY233" s="249" t="s">
        <v>203</v>
      </c>
    </row>
    <row r="234" s="2" customFormat="1" ht="33" customHeight="1">
      <c r="A234" s="38"/>
      <c r="B234" s="39"/>
      <c r="C234" s="221" t="s">
        <v>581</v>
      </c>
      <c r="D234" s="221" t="s">
        <v>204</v>
      </c>
      <c r="E234" s="222" t="s">
        <v>582</v>
      </c>
      <c r="F234" s="223" t="s">
        <v>583</v>
      </c>
      <c r="G234" s="224" t="s">
        <v>227</v>
      </c>
      <c r="H234" s="225">
        <v>208</v>
      </c>
      <c r="I234" s="226"/>
      <c r="J234" s="227">
        <f>ROUND(I234*H234,2)</f>
        <v>0</v>
      </c>
      <c r="K234" s="223" t="s">
        <v>420</v>
      </c>
      <c r="L234" s="44"/>
      <c r="M234" s="228" t="s">
        <v>1</v>
      </c>
      <c r="N234" s="229" t="s">
        <v>42</v>
      </c>
      <c r="O234" s="91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2" t="s">
        <v>125</v>
      </c>
      <c r="AT234" s="232" t="s">
        <v>204</v>
      </c>
      <c r="AU234" s="232" t="s">
        <v>86</v>
      </c>
      <c r="AY234" s="17" t="s">
        <v>203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84</v>
      </c>
      <c r="BK234" s="233">
        <f>ROUND(I234*H234,2)</f>
        <v>0</v>
      </c>
      <c r="BL234" s="17" t="s">
        <v>125</v>
      </c>
      <c r="BM234" s="232" t="s">
        <v>584</v>
      </c>
    </row>
    <row r="235" s="2" customFormat="1">
      <c r="A235" s="38"/>
      <c r="B235" s="39"/>
      <c r="C235" s="40"/>
      <c r="D235" s="234" t="s">
        <v>210</v>
      </c>
      <c r="E235" s="40"/>
      <c r="F235" s="235" t="s">
        <v>585</v>
      </c>
      <c r="G235" s="40"/>
      <c r="H235" s="40"/>
      <c r="I235" s="236"/>
      <c r="J235" s="40"/>
      <c r="K235" s="40"/>
      <c r="L235" s="44"/>
      <c r="M235" s="237"/>
      <c r="N235" s="23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210</v>
      </c>
      <c r="AU235" s="17" t="s">
        <v>86</v>
      </c>
    </row>
    <row r="236" s="2" customFormat="1">
      <c r="A236" s="38"/>
      <c r="B236" s="39"/>
      <c r="C236" s="40"/>
      <c r="D236" s="282" t="s">
        <v>423</v>
      </c>
      <c r="E236" s="40"/>
      <c r="F236" s="283" t="s">
        <v>586</v>
      </c>
      <c r="G236" s="40"/>
      <c r="H236" s="40"/>
      <c r="I236" s="236"/>
      <c r="J236" s="40"/>
      <c r="K236" s="40"/>
      <c r="L236" s="44"/>
      <c r="M236" s="237"/>
      <c r="N236" s="23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423</v>
      </c>
      <c r="AU236" s="17" t="s">
        <v>86</v>
      </c>
    </row>
    <row r="237" s="15" customFormat="1">
      <c r="A237" s="15"/>
      <c r="B237" s="284"/>
      <c r="C237" s="285"/>
      <c r="D237" s="234" t="s">
        <v>268</v>
      </c>
      <c r="E237" s="286" t="s">
        <v>1</v>
      </c>
      <c r="F237" s="287" t="s">
        <v>587</v>
      </c>
      <c r="G237" s="285"/>
      <c r="H237" s="286" t="s">
        <v>1</v>
      </c>
      <c r="I237" s="288"/>
      <c r="J237" s="285"/>
      <c r="K237" s="285"/>
      <c r="L237" s="289"/>
      <c r="M237" s="290"/>
      <c r="N237" s="291"/>
      <c r="O237" s="291"/>
      <c r="P237" s="291"/>
      <c r="Q237" s="291"/>
      <c r="R237" s="291"/>
      <c r="S237" s="291"/>
      <c r="T237" s="29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3" t="s">
        <v>268</v>
      </c>
      <c r="AU237" s="293" t="s">
        <v>86</v>
      </c>
      <c r="AV237" s="15" t="s">
        <v>84</v>
      </c>
      <c r="AW237" s="15" t="s">
        <v>33</v>
      </c>
      <c r="AX237" s="15" t="s">
        <v>77</v>
      </c>
      <c r="AY237" s="293" t="s">
        <v>203</v>
      </c>
    </row>
    <row r="238" s="12" customFormat="1">
      <c r="A238" s="12"/>
      <c r="B238" s="239"/>
      <c r="C238" s="240"/>
      <c r="D238" s="234" t="s">
        <v>268</v>
      </c>
      <c r="E238" s="241" t="s">
        <v>1</v>
      </c>
      <c r="F238" s="242" t="s">
        <v>575</v>
      </c>
      <c r="G238" s="240"/>
      <c r="H238" s="243">
        <v>208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9" t="s">
        <v>268</v>
      </c>
      <c r="AU238" s="249" t="s">
        <v>86</v>
      </c>
      <c r="AV238" s="12" t="s">
        <v>86</v>
      </c>
      <c r="AW238" s="12" t="s">
        <v>33</v>
      </c>
      <c r="AX238" s="12" t="s">
        <v>84</v>
      </c>
      <c r="AY238" s="249" t="s">
        <v>203</v>
      </c>
    </row>
    <row r="239" s="11" customFormat="1" ht="25.92" customHeight="1">
      <c r="A239" s="11"/>
      <c r="B239" s="207"/>
      <c r="C239" s="208"/>
      <c r="D239" s="209" t="s">
        <v>76</v>
      </c>
      <c r="E239" s="210" t="s">
        <v>483</v>
      </c>
      <c r="F239" s="210" t="s">
        <v>484</v>
      </c>
      <c r="G239" s="208"/>
      <c r="H239" s="208"/>
      <c r="I239" s="211"/>
      <c r="J239" s="212">
        <f>BK239</f>
        <v>0</v>
      </c>
      <c r="K239" s="208"/>
      <c r="L239" s="213"/>
      <c r="M239" s="214"/>
      <c r="N239" s="215"/>
      <c r="O239" s="215"/>
      <c r="P239" s="216">
        <f>P240</f>
        <v>0</v>
      </c>
      <c r="Q239" s="215"/>
      <c r="R239" s="216">
        <f>R240</f>
        <v>0</v>
      </c>
      <c r="S239" s="215"/>
      <c r="T239" s="217">
        <f>T240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18" t="s">
        <v>84</v>
      </c>
      <c r="AT239" s="219" t="s">
        <v>76</v>
      </c>
      <c r="AU239" s="219" t="s">
        <v>77</v>
      </c>
      <c r="AY239" s="218" t="s">
        <v>203</v>
      </c>
      <c r="BK239" s="220">
        <f>BK240</f>
        <v>0</v>
      </c>
    </row>
    <row r="240" s="11" customFormat="1" ht="22.8" customHeight="1">
      <c r="A240" s="11"/>
      <c r="B240" s="207"/>
      <c r="C240" s="208"/>
      <c r="D240" s="209" t="s">
        <v>76</v>
      </c>
      <c r="E240" s="280" t="s">
        <v>588</v>
      </c>
      <c r="F240" s="280" t="s">
        <v>517</v>
      </c>
      <c r="G240" s="208"/>
      <c r="H240" s="208"/>
      <c r="I240" s="211"/>
      <c r="J240" s="281">
        <f>BK240</f>
        <v>0</v>
      </c>
      <c r="K240" s="208"/>
      <c r="L240" s="213"/>
      <c r="M240" s="214"/>
      <c r="N240" s="215"/>
      <c r="O240" s="215"/>
      <c r="P240" s="216">
        <f>SUM(P241:P257)</f>
        <v>0</v>
      </c>
      <c r="Q240" s="215"/>
      <c r="R240" s="216">
        <f>SUM(R241:R257)</f>
        <v>0</v>
      </c>
      <c r="S240" s="215"/>
      <c r="T240" s="217">
        <f>SUM(T241:T257)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18" t="s">
        <v>84</v>
      </c>
      <c r="AT240" s="219" t="s">
        <v>76</v>
      </c>
      <c r="AU240" s="219" t="s">
        <v>84</v>
      </c>
      <c r="AY240" s="218" t="s">
        <v>203</v>
      </c>
      <c r="BK240" s="220">
        <f>SUM(BK241:BK257)</f>
        <v>0</v>
      </c>
    </row>
    <row r="241" s="2" customFormat="1" ht="33" customHeight="1">
      <c r="A241" s="38"/>
      <c r="B241" s="39"/>
      <c r="C241" s="221" t="s">
        <v>589</v>
      </c>
      <c r="D241" s="221" t="s">
        <v>204</v>
      </c>
      <c r="E241" s="222" t="s">
        <v>486</v>
      </c>
      <c r="F241" s="223" t="s">
        <v>487</v>
      </c>
      <c r="G241" s="224" t="s">
        <v>227</v>
      </c>
      <c r="H241" s="225">
        <v>182</v>
      </c>
      <c r="I241" s="226"/>
      <c r="J241" s="227">
        <f>ROUND(I241*H241,2)</f>
        <v>0</v>
      </c>
      <c r="K241" s="223" t="s">
        <v>420</v>
      </c>
      <c r="L241" s="44"/>
      <c r="M241" s="228" t="s">
        <v>1</v>
      </c>
      <c r="N241" s="229" t="s">
        <v>42</v>
      </c>
      <c r="O241" s="91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2" t="s">
        <v>125</v>
      </c>
      <c r="AT241" s="232" t="s">
        <v>204</v>
      </c>
      <c r="AU241" s="232" t="s">
        <v>86</v>
      </c>
      <c r="AY241" s="17" t="s">
        <v>203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7" t="s">
        <v>84</v>
      </c>
      <c r="BK241" s="233">
        <f>ROUND(I241*H241,2)</f>
        <v>0</v>
      </c>
      <c r="BL241" s="17" t="s">
        <v>125</v>
      </c>
      <c r="BM241" s="232" t="s">
        <v>590</v>
      </c>
    </row>
    <row r="242" s="2" customFormat="1">
      <c r="A242" s="38"/>
      <c r="B242" s="39"/>
      <c r="C242" s="40"/>
      <c r="D242" s="234" t="s">
        <v>210</v>
      </c>
      <c r="E242" s="40"/>
      <c r="F242" s="235" t="s">
        <v>489</v>
      </c>
      <c r="G242" s="40"/>
      <c r="H242" s="40"/>
      <c r="I242" s="236"/>
      <c r="J242" s="40"/>
      <c r="K242" s="40"/>
      <c r="L242" s="44"/>
      <c r="M242" s="237"/>
      <c r="N242" s="238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210</v>
      </c>
      <c r="AU242" s="17" t="s">
        <v>86</v>
      </c>
    </row>
    <row r="243" s="2" customFormat="1">
      <c r="A243" s="38"/>
      <c r="B243" s="39"/>
      <c r="C243" s="40"/>
      <c r="D243" s="282" t="s">
        <v>423</v>
      </c>
      <c r="E243" s="40"/>
      <c r="F243" s="283" t="s">
        <v>490</v>
      </c>
      <c r="G243" s="40"/>
      <c r="H243" s="40"/>
      <c r="I243" s="236"/>
      <c r="J243" s="40"/>
      <c r="K243" s="40"/>
      <c r="L243" s="44"/>
      <c r="M243" s="237"/>
      <c r="N243" s="23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423</v>
      </c>
      <c r="AU243" s="17" t="s">
        <v>86</v>
      </c>
    </row>
    <row r="244" s="15" customFormat="1">
      <c r="A244" s="15"/>
      <c r="B244" s="284"/>
      <c r="C244" s="285"/>
      <c r="D244" s="234" t="s">
        <v>268</v>
      </c>
      <c r="E244" s="286" t="s">
        <v>1</v>
      </c>
      <c r="F244" s="287" t="s">
        <v>591</v>
      </c>
      <c r="G244" s="285"/>
      <c r="H244" s="286" t="s">
        <v>1</v>
      </c>
      <c r="I244" s="288"/>
      <c r="J244" s="285"/>
      <c r="K244" s="285"/>
      <c r="L244" s="289"/>
      <c r="M244" s="290"/>
      <c r="N244" s="291"/>
      <c r="O244" s="291"/>
      <c r="P244" s="291"/>
      <c r="Q244" s="291"/>
      <c r="R244" s="291"/>
      <c r="S244" s="291"/>
      <c r="T244" s="29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93" t="s">
        <v>268</v>
      </c>
      <c r="AU244" s="293" t="s">
        <v>86</v>
      </c>
      <c r="AV244" s="15" t="s">
        <v>84</v>
      </c>
      <c r="AW244" s="15" t="s">
        <v>33</v>
      </c>
      <c r="AX244" s="15" t="s">
        <v>77</v>
      </c>
      <c r="AY244" s="293" t="s">
        <v>203</v>
      </c>
    </row>
    <row r="245" s="12" customFormat="1">
      <c r="A245" s="12"/>
      <c r="B245" s="239"/>
      <c r="C245" s="240"/>
      <c r="D245" s="234" t="s">
        <v>268</v>
      </c>
      <c r="E245" s="241" t="s">
        <v>1</v>
      </c>
      <c r="F245" s="242" t="s">
        <v>592</v>
      </c>
      <c r="G245" s="240"/>
      <c r="H245" s="243">
        <v>182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9" t="s">
        <v>268</v>
      </c>
      <c r="AU245" s="249" t="s">
        <v>86</v>
      </c>
      <c r="AV245" s="12" t="s">
        <v>86</v>
      </c>
      <c r="AW245" s="12" t="s">
        <v>33</v>
      </c>
      <c r="AX245" s="12" t="s">
        <v>77</v>
      </c>
      <c r="AY245" s="249" t="s">
        <v>203</v>
      </c>
    </row>
    <row r="246" s="13" customFormat="1">
      <c r="A246" s="13"/>
      <c r="B246" s="250"/>
      <c r="C246" s="251"/>
      <c r="D246" s="234" t="s">
        <v>268</v>
      </c>
      <c r="E246" s="252" t="s">
        <v>1</v>
      </c>
      <c r="F246" s="253" t="s">
        <v>271</v>
      </c>
      <c r="G246" s="251"/>
      <c r="H246" s="254">
        <v>182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268</v>
      </c>
      <c r="AU246" s="260" t="s">
        <v>86</v>
      </c>
      <c r="AV246" s="13" t="s">
        <v>125</v>
      </c>
      <c r="AW246" s="13" t="s">
        <v>33</v>
      </c>
      <c r="AX246" s="13" t="s">
        <v>84</v>
      </c>
      <c r="AY246" s="260" t="s">
        <v>203</v>
      </c>
    </row>
    <row r="247" s="2" customFormat="1" ht="33" customHeight="1">
      <c r="A247" s="38"/>
      <c r="B247" s="39"/>
      <c r="C247" s="221" t="s">
        <v>593</v>
      </c>
      <c r="D247" s="221" t="s">
        <v>204</v>
      </c>
      <c r="E247" s="222" t="s">
        <v>582</v>
      </c>
      <c r="F247" s="223" t="s">
        <v>583</v>
      </c>
      <c r="G247" s="224" t="s">
        <v>227</v>
      </c>
      <c r="H247" s="225">
        <v>91</v>
      </c>
      <c r="I247" s="226"/>
      <c r="J247" s="227">
        <f>ROUND(I247*H247,2)</f>
        <v>0</v>
      </c>
      <c r="K247" s="223" t="s">
        <v>420</v>
      </c>
      <c r="L247" s="44"/>
      <c r="M247" s="228" t="s">
        <v>1</v>
      </c>
      <c r="N247" s="229" t="s">
        <v>42</v>
      </c>
      <c r="O247" s="91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2" t="s">
        <v>125</v>
      </c>
      <c r="AT247" s="232" t="s">
        <v>204</v>
      </c>
      <c r="AU247" s="232" t="s">
        <v>86</v>
      </c>
      <c r="AY247" s="17" t="s">
        <v>203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7" t="s">
        <v>84</v>
      </c>
      <c r="BK247" s="233">
        <f>ROUND(I247*H247,2)</f>
        <v>0</v>
      </c>
      <c r="BL247" s="17" t="s">
        <v>125</v>
      </c>
      <c r="BM247" s="232" t="s">
        <v>594</v>
      </c>
    </row>
    <row r="248" s="2" customFormat="1">
      <c r="A248" s="38"/>
      <c r="B248" s="39"/>
      <c r="C248" s="40"/>
      <c r="D248" s="234" t="s">
        <v>210</v>
      </c>
      <c r="E248" s="40"/>
      <c r="F248" s="235" t="s">
        <v>585</v>
      </c>
      <c r="G248" s="40"/>
      <c r="H248" s="40"/>
      <c r="I248" s="236"/>
      <c r="J248" s="40"/>
      <c r="K248" s="40"/>
      <c r="L248" s="44"/>
      <c r="M248" s="237"/>
      <c r="N248" s="238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210</v>
      </c>
      <c r="AU248" s="17" t="s">
        <v>86</v>
      </c>
    </row>
    <row r="249" s="2" customFormat="1">
      <c r="A249" s="38"/>
      <c r="B249" s="39"/>
      <c r="C249" s="40"/>
      <c r="D249" s="282" t="s">
        <v>423</v>
      </c>
      <c r="E249" s="40"/>
      <c r="F249" s="283" t="s">
        <v>586</v>
      </c>
      <c r="G249" s="40"/>
      <c r="H249" s="40"/>
      <c r="I249" s="236"/>
      <c r="J249" s="40"/>
      <c r="K249" s="40"/>
      <c r="L249" s="44"/>
      <c r="M249" s="237"/>
      <c r="N249" s="238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423</v>
      </c>
      <c r="AU249" s="17" t="s">
        <v>86</v>
      </c>
    </row>
    <row r="250" s="2" customFormat="1" ht="24.15" customHeight="1">
      <c r="A250" s="38"/>
      <c r="B250" s="39"/>
      <c r="C250" s="221" t="s">
        <v>595</v>
      </c>
      <c r="D250" s="221" t="s">
        <v>204</v>
      </c>
      <c r="E250" s="222" t="s">
        <v>596</v>
      </c>
      <c r="F250" s="223" t="s">
        <v>597</v>
      </c>
      <c r="G250" s="224" t="s">
        <v>220</v>
      </c>
      <c r="H250" s="225">
        <v>0.0050000000000000001</v>
      </c>
      <c r="I250" s="226"/>
      <c r="J250" s="227">
        <f>ROUND(I250*H250,2)</f>
        <v>0</v>
      </c>
      <c r="K250" s="223" t="s">
        <v>420</v>
      </c>
      <c r="L250" s="44"/>
      <c r="M250" s="228" t="s">
        <v>1</v>
      </c>
      <c r="N250" s="229" t="s">
        <v>42</v>
      </c>
      <c r="O250" s="91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2" t="s">
        <v>125</v>
      </c>
      <c r="AT250" s="232" t="s">
        <v>204</v>
      </c>
      <c r="AU250" s="232" t="s">
        <v>86</v>
      </c>
      <c r="AY250" s="17" t="s">
        <v>203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84</v>
      </c>
      <c r="BK250" s="233">
        <f>ROUND(I250*H250,2)</f>
        <v>0</v>
      </c>
      <c r="BL250" s="17" t="s">
        <v>125</v>
      </c>
      <c r="BM250" s="232" t="s">
        <v>598</v>
      </c>
    </row>
    <row r="251" s="2" customFormat="1">
      <c r="A251" s="38"/>
      <c r="B251" s="39"/>
      <c r="C251" s="40"/>
      <c r="D251" s="234" t="s">
        <v>210</v>
      </c>
      <c r="E251" s="40"/>
      <c r="F251" s="235" t="s">
        <v>599</v>
      </c>
      <c r="G251" s="40"/>
      <c r="H251" s="40"/>
      <c r="I251" s="236"/>
      <c r="J251" s="40"/>
      <c r="K251" s="40"/>
      <c r="L251" s="44"/>
      <c r="M251" s="237"/>
      <c r="N251" s="238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210</v>
      </c>
      <c r="AU251" s="17" t="s">
        <v>86</v>
      </c>
    </row>
    <row r="252" s="2" customFormat="1">
      <c r="A252" s="38"/>
      <c r="B252" s="39"/>
      <c r="C252" s="40"/>
      <c r="D252" s="282" t="s">
        <v>423</v>
      </c>
      <c r="E252" s="40"/>
      <c r="F252" s="283" t="s">
        <v>600</v>
      </c>
      <c r="G252" s="40"/>
      <c r="H252" s="40"/>
      <c r="I252" s="236"/>
      <c r="J252" s="40"/>
      <c r="K252" s="40"/>
      <c r="L252" s="44"/>
      <c r="M252" s="237"/>
      <c r="N252" s="238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423</v>
      </c>
      <c r="AU252" s="17" t="s">
        <v>86</v>
      </c>
    </row>
    <row r="253" s="15" customFormat="1">
      <c r="A253" s="15"/>
      <c r="B253" s="284"/>
      <c r="C253" s="285"/>
      <c r="D253" s="234" t="s">
        <v>268</v>
      </c>
      <c r="E253" s="286" t="s">
        <v>1</v>
      </c>
      <c r="F253" s="287" t="s">
        <v>601</v>
      </c>
      <c r="G253" s="285"/>
      <c r="H253" s="286" t="s">
        <v>1</v>
      </c>
      <c r="I253" s="288"/>
      <c r="J253" s="285"/>
      <c r="K253" s="285"/>
      <c r="L253" s="289"/>
      <c r="M253" s="290"/>
      <c r="N253" s="291"/>
      <c r="O253" s="291"/>
      <c r="P253" s="291"/>
      <c r="Q253" s="291"/>
      <c r="R253" s="291"/>
      <c r="S253" s="291"/>
      <c r="T253" s="29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3" t="s">
        <v>268</v>
      </c>
      <c r="AU253" s="293" t="s">
        <v>86</v>
      </c>
      <c r="AV253" s="15" t="s">
        <v>84</v>
      </c>
      <c r="AW253" s="15" t="s">
        <v>33</v>
      </c>
      <c r="AX253" s="15" t="s">
        <v>77</v>
      </c>
      <c r="AY253" s="293" t="s">
        <v>203</v>
      </c>
    </row>
    <row r="254" s="12" customFormat="1">
      <c r="A254" s="12"/>
      <c r="B254" s="239"/>
      <c r="C254" s="240"/>
      <c r="D254" s="234" t="s">
        <v>268</v>
      </c>
      <c r="E254" s="241" t="s">
        <v>1</v>
      </c>
      <c r="F254" s="242" t="s">
        <v>602</v>
      </c>
      <c r="G254" s="240"/>
      <c r="H254" s="243">
        <v>0.0050000000000000001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49" t="s">
        <v>268</v>
      </c>
      <c r="AU254" s="249" t="s">
        <v>86</v>
      </c>
      <c r="AV254" s="12" t="s">
        <v>86</v>
      </c>
      <c r="AW254" s="12" t="s">
        <v>33</v>
      </c>
      <c r="AX254" s="12" t="s">
        <v>77</v>
      </c>
      <c r="AY254" s="249" t="s">
        <v>203</v>
      </c>
    </row>
    <row r="255" s="13" customFormat="1">
      <c r="A255" s="13"/>
      <c r="B255" s="250"/>
      <c r="C255" s="251"/>
      <c r="D255" s="234" t="s">
        <v>268</v>
      </c>
      <c r="E255" s="252" t="s">
        <v>1</v>
      </c>
      <c r="F255" s="253" t="s">
        <v>271</v>
      </c>
      <c r="G255" s="251"/>
      <c r="H255" s="254">
        <v>0.0050000000000000001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268</v>
      </c>
      <c r="AU255" s="260" t="s">
        <v>86</v>
      </c>
      <c r="AV255" s="13" t="s">
        <v>125</v>
      </c>
      <c r="AW255" s="13" t="s">
        <v>33</v>
      </c>
      <c r="AX255" s="13" t="s">
        <v>84</v>
      </c>
      <c r="AY255" s="260" t="s">
        <v>203</v>
      </c>
    </row>
    <row r="256" s="2" customFormat="1" ht="16.5" customHeight="1">
      <c r="A256" s="38"/>
      <c r="B256" s="39"/>
      <c r="C256" s="261" t="s">
        <v>603</v>
      </c>
      <c r="D256" s="261" t="s">
        <v>273</v>
      </c>
      <c r="E256" s="262" t="s">
        <v>273</v>
      </c>
      <c r="F256" s="263" t="s">
        <v>534</v>
      </c>
      <c r="G256" s="264" t="s">
        <v>481</v>
      </c>
      <c r="H256" s="265">
        <v>4.5499999999999998</v>
      </c>
      <c r="I256" s="266"/>
      <c r="J256" s="267">
        <f>ROUND(I256*H256,2)</f>
        <v>0</v>
      </c>
      <c r="K256" s="263" t="s">
        <v>1</v>
      </c>
      <c r="L256" s="268"/>
      <c r="M256" s="269" t="s">
        <v>1</v>
      </c>
      <c r="N256" s="270" t="s">
        <v>42</v>
      </c>
      <c r="O256" s="91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2" t="s">
        <v>237</v>
      </c>
      <c r="AT256" s="232" t="s">
        <v>273</v>
      </c>
      <c r="AU256" s="232" t="s">
        <v>86</v>
      </c>
      <c r="AY256" s="17" t="s">
        <v>203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7" t="s">
        <v>84</v>
      </c>
      <c r="BK256" s="233">
        <f>ROUND(I256*H256,2)</f>
        <v>0</v>
      </c>
      <c r="BL256" s="17" t="s">
        <v>125</v>
      </c>
      <c r="BM256" s="232" t="s">
        <v>604</v>
      </c>
    </row>
    <row r="257" s="2" customFormat="1">
      <c r="A257" s="38"/>
      <c r="B257" s="39"/>
      <c r="C257" s="40"/>
      <c r="D257" s="234" t="s">
        <v>210</v>
      </c>
      <c r="E257" s="40"/>
      <c r="F257" s="235" t="s">
        <v>534</v>
      </c>
      <c r="G257" s="40"/>
      <c r="H257" s="40"/>
      <c r="I257" s="236"/>
      <c r="J257" s="40"/>
      <c r="K257" s="40"/>
      <c r="L257" s="44"/>
      <c r="M257" s="237"/>
      <c r="N257" s="238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210</v>
      </c>
      <c r="AU257" s="17" t="s">
        <v>86</v>
      </c>
    </row>
    <row r="258" s="11" customFormat="1" ht="25.92" customHeight="1">
      <c r="A258" s="11"/>
      <c r="B258" s="207"/>
      <c r="C258" s="208"/>
      <c r="D258" s="209" t="s">
        <v>76</v>
      </c>
      <c r="E258" s="210" t="s">
        <v>493</v>
      </c>
      <c r="F258" s="210" t="s">
        <v>494</v>
      </c>
      <c r="G258" s="208"/>
      <c r="H258" s="208"/>
      <c r="I258" s="211"/>
      <c r="J258" s="212">
        <f>BK258</f>
        <v>0</v>
      </c>
      <c r="K258" s="208"/>
      <c r="L258" s="213"/>
      <c r="M258" s="214"/>
      <c r="N258" s="215"/>
      <c r="O258" s="215"/>
      <c r="P258" s="216">
        <f>P259</f>
        <v>0</v>
      </c>
      <c r="Q258" s="215"/>
      <c r="R258" s="216">
        <f>R259</f>
        <v>0</v>
      </c>
      <c r="S258" s="215"/>
      <c r="T258" s="217">
        <f>T259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218" t="s">
        <v>84</v>
      </c>
      <c r="AT258" s="219" t="s">
        <v>76</v>
      </c>
      <c r="AU258" s="219" t="s">
        <v>77</v>
      </c>
      <c r="AY258" s="218" t="s">
        <v>203</v>
      </c>
      <c r="BK258" s="220">
        <f>BK259</f>
        <v>0</v>
      </c>
    </row>
    <row r="259" s="11" customFormat="1" ht="22.8" customHeight="1">
      <c r="A259" s="11"/>
      <c r="B259" s="207"/>
      <c r="C259" s="208"/>
      <c r="D259" s="209" t="s">
        <v>76</v>
      </c>
      <c r="E259" s="280" t="s">
        <v>605</v>
      </c>
      <c r="F259" s="280" t="s">
        <v>517</v>
      </c>
      <c r="G259" s="208"/>
      <c r="H259" s="208"/>
      <c r="I259" s="211"/>
      <c r="J259" s="281">
        <f>BK259</f>
        <v>0</v>
      </c>
      <c r="K259" s="208"/>
      <c r="L259" s="213"/>
      <c r="M259" s="214"/>
      <c r="N259" s="215"/>
      <c r="O259" s="215"/>
      <c r="P259" s="216">
        <f>SUM(P260:P284)</f>
        <v>0</v>
      </c>
      <c r="Q259" s="215"/>
      <c r="R259" s="216">
        <f>SUM(R260:R284)</f>
        <v>0</v>
      </c>
      <c r="S259" s="215"/>
      <c r="T259" s="217">
        <f>SUM(T260:T284)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18" t="s">
        <v>84</v>
      </c>
      <c r="AT259" s="219" t="s">
        <v>76</v>
      </c>
      <c r="AU259" s="219" t="s">
        <v>84</v>
      </c>
      <c r="AY259" s="218" t="s">
        <v>203</v>
      </c>
      <c r="BK259" s="220">
        <f>SUM(BK260:BK284)</f>
        <v>0</v>
      </c>
    </row>
    <row r="260" s="2" customFormat="1" ht="24.15" customHeight="1">
      <c r="A260" s="38"/>
      <c r="B260" s="39"/>
      <c r="C260" s="221" t="s">
        <v>606</v>
      </c>
      <c r="D260" s="221" t="s">
        <v>204</v>
      </c>
      <c r="E260" s="222" t="s">
        <v>496</v>
      </c>
      <c r="F260" s="223" t="s">
        <v>497</v>
      </c>
      <c r="G260" s="224" t="s">
        <v>227</v>
      </c>
      <c r="H260" s="225">
        <v>400</v>
      </c>
      <c r="I260" s="226"/>
      <c r="J260" s="227">
        <f>ROUND(I260*H260,2)</f>
        <v>0</v>
      </c>
      <c r="K260" s="223" t="s">
        <v>420</v>
      </c>
      <c r="L260" s="44"/>
      <c r="M260" s="228" t="s">
        <v>1</v>
      </c>
      <c r="N260" s="229" t="s">
        <v>42</v>
      </c>
      <c r="O260" s="91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2" t="s">
        <v>125</v>
      </c>
      <c r="AT260" s="232" t="s">
        <v>204</v>
      </c>
      <c r="AU260" s="232" t="s">
        <v>86</v>
      </c>
      <c r="AY260" s="17" t="s">
        <v>203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84</v>
      </c>
      <c r="BK260" s="233">
        <f>ROUND(I260*H260,2)</f>
        <v>0</v>
      </c>
      <c r="BL260" s="17" t="s">
        <v>125</v>
      </c>
      <c r="BM260" s="232" t="s">
        <v>607</v>
      </c>
    </row>
    <row r="261" s="2" customFormat="1">
      <c r="A261" s="38"/>
      <c r="B261" s="39"/>
      <c r="C261" s="40"/>
      <c r="D261" s="234" t="s">
        <v>210</v>
      </c>
      <c r="E261" s="40"/>
      <c r="F261" s="235" t="s">
        <v>499</v>
      </c>
      <c r="G261" s="40"/>
      <c r="H261" s="40"/>
      <c r="I261" s="236"/>
      <c r="J261" s="40"/>
      <c r="K261" s="40"/>
      <c r="L261" s="44"/>
      <c r="M261" s="237"/>
      <c r="N261" s="238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210</v>
      </c>
      <c r="AU261" s="17" t="s">
        <v>86</v>
      </c>
    </row>
    <row r="262" s="2" customFormat="1">
      <c r="A262" s="38"/>
      <c r="B262" s="39"/>
      <c r="C262" s="40"/>
      <c r="D262" s="282" t="s">
        <v>423</v>
      </c>
      <c r="E262" s="40"/>
      <c r="F262" s="283" t="s">
        <v>500</v>
      </c>
      <c r="G262" s="40"/>
      <c r="H262" s="40"/>
      <c r="I262" s="236"/>
      <c r="J262" s="40"/>
      <c r="K262" s="40"/>
      <c r="L262" s="44"/>
      <c r="M262" s="237"/>
      <c r="N262" s="238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423</v>
      </c>
      <c r="AU262" s="17" t="s">
        <v>86</v>
      </c>
    </row>
    <row r="263" s="15" customFormat="1">
      <c r="A263" s="15"/>
      <c r="B263" s="284"/>
      <c r="C263" s="285"/>
      <c r="D263" s="234" t="s">
        <v>268</v>
      </c>
      <c r="E263" s="286" t="s">
        <v>1</v>
      </c>
      <c r="F263" s="287" t="s">
        <v>491</v>
      </c>
      <c r="G263" s="285"/>
      <c r="H263" s="286" t="s">
        <v>1</v>
      </c>
      <c r="I263" s="288"/>
      <c r="J263" s="285"/>
      <c r="K263" s="285"/>
      <c r="L263" s="289"/>
      <c r="M263" s="290"/>
      <c r="N263" s="291"/>
      <c r="O263" s="291"/>
      <c r="P263" s="291"/>
      <c r="Q263" s="291"/>
      <c r="R263" s="291"/>
      <c r="S263" s="291"/>
      <c r="T263" s="29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3" t="s">
        <v>268</v>
      </c>
      <c r="AU263" s="293" t="s">
        <v>86</v>
      </c>
      <c r="AV263" s="15" t="s">
        <v>84</v>
      </c>
      <c r="AW263" s="15" t="s">
        <v>33</v>
      </c>
      <c r="AX263" s="15" t="s">
        <v>77</v>
      </c>
      <c r="AY263" s="293" t="s">
        <v>203</v>
      </c>
    </row>
    <row r="264" s="12" customFormat="1">
      <c r="A264" s="12"/>
      <c r="B264" s="239"/>
      <c r="C264" s="240"/>
      <c r="D264" s="234" t="s">
        <v>268</v>
      </c>
      <c r="E264" s="241" t="s">
        <v>1</v>
      </c>
      <c r="F264" s="242" t="s">
        <v>608</v>
      </c>
      <c r="G264" s="240"/>
      <c r="H264" s="243">
        <v>400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49" t="s">
        <v>268</v>
      </c>
      <c r="AU264" s="249" t="s">
        <v>86</v>
      </c>
      <c r="AV264" s="12" t="s">
        <v>86</v>
      </c>
      <c r="AW264" s="12" t="s">
        <v>33</v>
      </c>
      <c r="AX264" s="12" t="s">
        <v>77</v>
      </c>
      <c r="AY264" s="249" t="s">
        <v>203</v>
      </c>
    </row>
    <row r="265" s="13" customFormat="1">
      <c r="A265" s="13"/>
      <c r="B265" s="250"/>
      <c r="C265" s="251"/>
      <c r="D265" s="234" t="s">
        <v>268</v>
      </c>
      <c r="E265" s="252" t="s">
        <v>1</v>
      </c>
      <c r="F265" s="253" t="s">
        <v>271</v>
      </c>
      <c r="G265" s="251"/>
      <c r="H265" s="254">
        <v>400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268</v>
      </c>
      <c r="AU265" s="260" t="s">
        <v>86</v>
      </c>
      <c r="AV265" s="13" t="s">
        <v>125</v>
      </c>
      <c r="AW265" s="13" t="s">
        <v>33</v>
      </c>
      <c r="AX265" s="13" t="s">
        <v>84</v>
      </c>
      <c r="AY265" s="260" t="s">
        <v>203</v>
      </c>
    </row>
    <row r="266" s="2" customFormat="1" ht="24.15" customHeight="1">
      <c r="A266" s="38"/>
      <c r="B266" s="39"/>
      <c r="C266" s="221" t="s">
        <v>151</v>
      </c>
      <c r="D266" s="221" t="s">
        <v>204</v>
      </c>
      <c r="E266" s="222" t="s">
        <v>609</v>
      </c>
      <c r="F266" s="223" t="s">
        <v>610</v>
      </c>
      <c r="G266" s="224" t="s">
        <v>227</v>
      </c>
      <c r="H266" s="225">
        <v>100</v>
      </c>
      <c r="I266" s="226"/>
      <c r="J266" s="227">
        <f>ROUND(I266*H266,2)</f>
        <v>0</v>
      </c>
      <c r="K266" s="223" t="s">
        <v>1</v>
      </c>
      <c r="L266" s="44"/>
      <c r="M266" s="228" t="s">
        <v>1</v>
      </c>
      <c r="N266" s="229" t="s">
        <v>42</v>
      </c>
      <c r="O266" s="91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125</v>
      </c>
      <c r="AT266" s="232" t="s">
        <v>204</v>
      </c>
      <c r="AU266" s="232" t="s">
        <v>86</v>
      </c>
      <c r="AY266" s="17" t="s">
        <v>203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84</v>
      </c>
      <c r="BK266" s="233">
        <f>ROUND(I266*H266,2)</f>
        <v>0</v>
      </c>
      <c r="BL266" s="17" t="s">
        <v>125</v>
      </c>
      <c r="BM266" s="232" t="s">
        <v>611</v>
      </c>
    </row>
    <row r="267" s="2" customFormat="1">
      <c r="A267" s="38"/>
      <c r="B267" s="39"/>
      <c r="C267" s="40"/>
      <c r="D267" s="234" t="s">
        <v>210</v>
      </c>
      <c r="E267" s="40"/>
      <c r="F267" s="235" t="s">
        <v>610</v>
      </c>
      <c r="G267" s="40"/>
      <c r="H267" s="40"/>
      <c r="I267" s="236"/>
      <c r="J267" s="40"/>
      <c r="K267" s="40"/>
      <c r="L267" s="44"/>
      <c r="M267" s="237"/>
      <c r="N267" s="238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210</v>
      </c>
      <c r="AU267" s="17" t="s">
        <v>86</v>
      </c>
    </row>
    <row r="268" s="15" customFormat="1">
      <c r="A268" s="15"/>
      <c r="B268" s="284"/>
      <c r="C268" s="285"/>
      <c r="D268" s="234" t="s">
        <v>268</v>
      </c>
      <c r="E268" s="286" t="s">
        <v>1</v>
      </c>
      <c r="F268" s="287" t="s">
        <v>612</v>
      </c>
      <c r="G268" s="285"/>
      <c r="H268" s="286" t="s">
        <v>1</v>
      </c>
      <c r="I268" s="288"/>
      <c r="J268" s="285"/>
      <c r="K268" s="285"/>
      <c r="L268" s="289"/>
      <c r="M268" s="290"/>
      <c r="N268" s="291"/>
      <c r="O268" s="291"/>
      <c r="P268" s="291"/>
      <c r="Q268" s="291"/>
      <c r="R268" s="291"/>
      <c r="S268" s="291"/>
      <c r="T268" s="29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93" t="s">
        <v>268</v>
      </c>
      <c r="AU268" s="293" t="s">
        <v>86</v>
      </c>
      <c r="AV268" s="15" t="s">
        <v>84</v>
      </c>
      <c r="AW268" s="15" t="s">
        <v>33</v>
      </c>
      <c r="AX268" s="15" t="s">
        <v>77</v>
      </c>
      <c r="AY268" s="293" t="s">
        <v>203</v>
      </c>
    </row>
    <row r="269" s="15" customFormat="1">
      <c r="A269" s="15"/>
      <c r="B269" s="284"/>
      <c r="C269" s="285"/>
      <c r="D269" s="234" t="s">
        <v>268</v>
      </c>
      <c r="E269" s="286" t="s">
        <v>1</v>
      </c>
      <c r="F269" s="287" t="s">
        <v>587</v>
      </c>
      <c r="G269" s="285"/>
      <c r="H269" s="286" t="s">
        <v>1</v>
      </c>
      <c r="I269" s="288"/>
      <c r="J269" s="285"/>
      <c r="K269" s="285"/>
      <c r="L269" s="289"/>
      <c r="M269" s="290"/>
      <c r="N269" s="291"/>
      <c r="O269" s="291"/>
      <c r="P269" s="291"/>
      <c r="Q269" s="291"/>
      <c r="R269" s="291"/>
      <c r="S269" s="291"/>
      <c r="T269" s="29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3" t="s">
        <v>268</v>
      </c>
      <c r="AU269" s="293" t="s">
        <v>86</v>
      </c>
      <c r="AV269" s="15" t="s">
        <v>84</v>
      </c>
      <c r="AW269" s="15" t="s">
        <v>33</v>
      </c>
      <c r="AX269" s="15" t="s">
        <v>77</v>
      </c>
      <c r="AY269" s="293" t="s">
        <v>203</v>
      </c>
    </row>
    <row r="270" s="12" customFormat="1">
      <c r="A270" s="12"/>
      <c r="B270" s="239"/>
      <c r="C270" s="240"/>
      <c r="D270" s="234" t="s">
        <v>268</v>
      </c>
      <c r="E270" s="241" t="s">
        <v>1</v>
      </c>
      <c r="F270" s="242" t="s">
        <v>508</v>
      </c>
      <c r="G270" s="240"/>
      <c r="H270" s="243">
        <v>100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9" t="s">
        <v>268</v>
      </c>
      <c r="AU270" s="249" t="s">
        <v>86</v>
      </c>
      <c r="AV270" s="12" t="s">
        <v>86</v>
      </c>
      <c r="AW270" s="12" t="s">
        <v>33</v>
      </c>
      <c r="AX270" s="12" t="s">
        <v>84</v>
      </c>
      <c r="AY270" s="249" t="s">
        <v>203</v>
      </c>
    </row>
    <row r="271" s="2" customFormat="1" ht="33" customHeight="1">
      <c r="A271" s="38"/>
      <c r="B271" s="39"/>
      <c r="C271" s="221" t="s">
        <v>613</v>
      </c>
      <c r="D271" s="221" t="s">
        <v>204</v>
      </c>
      <c r="E271" s="222" t="s">
        <v>503</v>
      </c>
      <c r="F271" s="223" t="s">
        <v>504</v>
      </c>
      <c r="G271" s="224" t="s">
        <v>227</v>
      </c>
      <c r="H271" s="225">
        <v>200</v>
      </c>
      <c r="I271" s="226"/>
      <c r="J271" s="227">
        <f>ROUND(I271*H271,2)</f>
        <v>0</v>
      </c>
      <c r="K271" s="223" t="s">
        <v>420</v>
      </c>
      <c r="L271" s="44"/>
      <c r="M271" s="228" t="s">
        <v>1</v>
      </c>
      <c r="N271" s="229" t="s">
        <v>42</v>
      </c>
      <c r="O271" s="91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2" t="s">
        <v>125</v>
      </c>
      <c r="AT271" s="232" t="s">
        <v>204</v>
      </c>
      <c r="AU271" s="232" t="s">
        <v>86</v>
      </c>
      <c r="AY271" s="17" t="s">
        <v>203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7" t="s">
        <v>84</v>
      </c>
      <c r="BK271" s="233">
        <f>ROUND(I271*H271,2)</f>
        <v>0</v>
      </c>
      <c r="BL271" s="17" t="s">
        <v>125</v>
      </c>
      <c r="BM271" s="232" t="s">
        <v>614</v>
      </c>
    </row>
    <row r="272" s="2" customFormat="1">
      <c r="A272" s="38"/>
      <c r="B272" s="39"/>
      <c r="C272" s="40"/>
      <c r="D272" s="234" t="s">
        <v>210</v>
      </c>
      <c r="E272" s="40"/>
      <c r="F272" s="235" t="s">
        <v>506</v>
      </c>
      <c r="G272" s="40"/>
      <c r="H272" s="40"/>
      <c r="I272" s="236"/>
      <c r="J272" s="40"/>
      <c r="K272" s="40"/>
      <c r="L272" s="44"/>
      <c r="M272" s="237"/>
      <c r="N272" s="238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210</v>
      </c>
      <c r="AU272" s="17" t="s">
        <v>86</v>
      </c>
    </row>
    <row r="273" s="2" customFormat="1">
      <c r="A273" s="38"/>
      <c r="B273" s="39"/>
      <c r="C273" s="40"/>
      <c r="D273" s="282" t="s">
        <v>423</v>
      </c>
      <c r="E273" s="40"/>
      <c r="F273" s="283" t="s">
        <v>507</v>
      </c>
      <c r="G273" s="40"/>
      <c r="H273" s="40"/>
      <c r="I273" s="236"/>
      <c r="J273" s="40"/>
      <c r="K273" s="40"/>
      <c r="L273" s="44"/>
      <c r="M273" s="237"/>
      <c r="N273" s="238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423</v>
      </c>
      <c r="AU273" s="17" t="s">
        <v>86</v>
      </c>
    </row>
    <row r="274" s="15" customFormat="1">
      <c r="A274" s="15"/>
      <c r="B274" s="284"/>
      <c r="C274" s="285"/>
      <c r="D274" s="234" t="s">
        <v>268</v>
      </c>
      <c r="E274" s="286" t="s">
        <v>1</v>
      </c>
      <c r="F274" s="287" t="s">
        <v>615</v>
      </c>
      <c r="G274" s="285"/>
      <c r="H274" s="286" t="s">
        <v>1</v>
      </c>
      <c r="I274" s="288"/>
      <c r="J274" s="285"/>
      <c r="K274" s="285"/>
      <c r="L274" s="289"/>
      <c r="M274" s="290"/>
      <c r="N274" s="291"/>
      <c r="O274" s="291"/>
      <c r="P274" s="291"/>
      <c r="Q274" s="291"/>
      <c r="R274" s="291"/>
      <c r="S274" s="291"/>
      <c r="T274" s="29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93" t="s">
        <v>268</v>
      </c>
      <c r="AU274" s="293" t="s">
        <v>86</v>
      </c>
      <c r="AV274" s="15" t="s">
        <v>84</v>
      </c>
      <c r="AW274" s="15" t="s">
        <v>33</v>
      </c>
      <c r="AX274" s="15" t="s">
        <v>77</v>
      </c>
      <c r="AY274" s="293" t="s">
        <v>203</v>
      </c>
    </row>
    <row r="275" s="12" customFormat="1">
      <c r="A275" s="12"/>
      <c r="B275" s="239"/>
      <c r="C275" s="240"/>
      <c r="D275" s="234" t="s">
        <v>268</v>
      </c>
      <c r="E275" s="241" t="s">
        <v>1</v>
      </c>
      <c r="F275" s="242" t="s">
        <v>616</v>
      </c>
      <c r="G275" s="240"/>
      <c r="H275" s="243">
        <v>200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9" t="s">
        <v>268</v>
      </c>
      <c r="AU275" s="249" t="s">
        <v>86</v>
      </c>
      <c r="AV275" s="12" t="s">
        <v>86</v>
      </c>
      <c r="AW275" s="12" t="s">
        <v>33</v>
      </c>
      <c r="AX275" s="12" t="s">
        <v>77</v>
      </c>
      <c r="AY275" s="249" t="s">
        <v>203</v>
      </c>
    </row>
    <row r="276" s="13" customFormat="1">
      <c r="A276" s="13"/>
      <c r="B276" s="250"/>
      <c r="C276" s="251"/>
      <c r="D276" s="234" t="s">
        <v>268</v>
      </c>
      <c r="E276" s="252" t="s">
        <v>1</v>
      </c>
      <c r="F276" s="253" t="s">
        <v>271</v>
      </c>
      <c r="G276" s="251"/>
      <c r="H276" s="254">
        <v>200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0" t="s">
        <v>268</v>
      </c>
      <c r="AU276" s="260" t="s">
        <v>86</v>
      </c>
      <c r="AV276" s="13" t="s">
        <v>125</v>
      </c>
      <c r="AW276" s="13" t="s">
        <v>33</v>
      </c>
      <c r="AX276" s="13" t="s">
        <v>84</v>
      </c>
      <c r="AY276" s="260" t="s">
        <v>203</v>
      </c>
    </row>
    <row r="277" s="2" customFormat="1" ht="24.15" customHeight="1">
      <c r="A277" s="38"/>
      <c r="B277" s="39"/>
      <c r="C277" s="221" t="s">
        <v>617</v>
      </c>
      <c r="D277" s="221" t="s">
        <v>204</v>
      </c>
      <c r="E277" s="222" t="s">
        <v>618</v>
      </c>
      <c r="F277" s="223" t="s">
        <v>619</v>
      </c>
      <c r="G277" s="224" t="s">
        <v>266</v>
      </c>
      <c r="H277" s="225">
        <v>50</v>
      </c>
      <c r="I277" s="226"/>
      <c r="J277" s="227">
        <f>ROUND(I277*H277,2)</f>
        <v>0</v>
      </c>
      <c r="K277" s="223" t="s">
        <v>420</v>
      </c>
      <c r="L277" s="44"/>
      <c r="M277" s="228" t="s">
        <v>1</v>
      </c>
      <c r="N277" s="229" t="s">
        <v>42</v>
      </c>
      <c r="O277" s="91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2" t="s">
        <v>125</v>
      </c>
      <c r="AT277" s="232" t="s">
        <v>204</v>
      </c>
      <c r="AU277" s="232" t="s">
        <v>86</v>
      </c>
      <c r="AY277" s="17" t="s">
        <v>203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7" t="s">
        <v>84</v>
      </c>
      <c r="BK277" s="233">
        <f>ROUND(I277*H277,2)</f>
        <v>0</v>
      </c>
      <c r="BL277" s="17" t="s">
        <v>125</v>
      </c>
      <c r="BM277" s="232" t="s">
        <v>620</v>
      </c>
    </row>
    <row r="278" s="2" customFormat="1">
      <c r="A278" s="38"/>
      <c r="B278" s="39"/>
      <c r="C278" s="40"/>
      <c r="D278" s="234" t="s">
        <v>210</v>
      </c>
      <c r="E278" s="40"/>
      <c r="F278" s="235" t="s">
        <v>621</v>
      </c>
      <c r="G278" s="40"/>
      <c r="H278" s="40"/>
      <c r="I278" s="236"/>
      <c r="J278" s="40"/>
      <c r="K278" s="40"/>
      <c r="L278" s="44"/>
      <c r="M278" s="237"/>
      <c r="N278" s="238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210</v>
      </c>
      <c r="AU278" s="17" t="s">
        <v>86</v>
      </c>
    </row>
    <row r="279" s="2" customFormat="1">
      <c r="A279" s="38"/>
      <c r="B279" s="39"/>
      <c r="C279" s="40"/>
      <c r="D279" s="282" t="s">
        <v>423</v>
      </c>
      <c r="E279" s="40"/>
      <c r="F279" s="283" t="s">
        <v>622</v>
      </c>
      <c r="G279" s="40"/>
      <c r="H279" s="40"/>
      <c r="I279" s="236"/>
      <c r="J279" s="40"/>
      <c r="K279" s="40"/>
      <c r="L279" s="44"/>
      <c r="M279" s="237"/>
      <c r="N279" s="23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423</v>
      </c>
      <c r="AU279" s="17" t="s">
        <v>86</v>
      </c>
    </row>
    <row r="280" s="15" customFormat="1">
      <c r="A280" s="15"/>
      <c r="B280" s="284"/>
      <c r="C280" s="285"/>
      <c r="D280" s="234" t="s">
        <v>268</v>
      </c>
      <c r="E280" s="286" t="s">
        <v>1</v>
      </c>
      <c r="F280" s="287" t="s">
        <v>623</v>
      </c>
      <c r="G280" s="285"/>
      <c r="H280" s="286" t="s">
        <v>1</v>
      </c>
      <c r="I280" s="288"/>
      <c r="J280" s="285"/>
      <c r="K280" s="285"/>
      <c r="L280" s="289"/>
      <c r="M280" s="290"/>
      <c r="N280" s="291"/>
      <c r="O280" s="291"/>
      <c r="P280" s="291"/>
      <c r="Q280" s="291"/>
      <c r="R280" s="291"/>
      <c r="S280" s="291"/>
      <c r="T280" s="29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93" t="s">
        <v>268</v>
      </c>
      <c r="AU280" s="293" t="s">
        <v>86</v>
      </c>
      <c r="AV280" s="15" t="s">
        <v>84</v>
      </c>
      <c r="AW280" s="15" t="s">
        <v>33</v>
      </c>
      <c r="AX280" s="15" t="s">
        <v>77</v>
      </c>
      <c r="AY280" s="293" t="s">
        <v>203</v>
      </c>
    </row>
    <row r="281" s="12" customFormat="1">
      <c r="A281" s="12"/>
      <c r="B281" s="239"/>
      <c r="C281" s="240"/>
      <c r="D281" s="234" t="s">
        <v>268</v>
      </c>
      <c r="E281" s="241" t="s">
        <v>1</v>
      </c>
      <c r="F281" s="242" t="s">
        <v>624</v>
      </c>
      <c r="G281" s="240"/>
      <c r="H281" s="243">
        <v>50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49" t="s">
        <v>268</v>
      </c>
      <c r="AU281" s="249" t="s">
        <v>86</v>
      </c>
      <c r="AV281" s="12" t="s">
        <v>86</v>
      </c>
      <c r="AW281" s="12" t="s">
        <v>33</v>
      </c>
      <c r="AX281" s="12" t="s">
        <v>77</v>
      </c>
      <c r="AY281" s="249" t="s">
        <v>203</v>
      </c>
    </row>
    <row r="282" s="13" customFormat="1">
      <c r="A282" s="13"/>
      <c r="B282" s="250"/>
      <c r="C282" s="251"/>
      <c r="D282" s="234" t="s">
        <v>268</v>
      </c>
      <c r="E282" s="252" t="s">
        <v>1</v>
      </c>
      <c r="F282" s="253" t="s">
        <v>271</v>
      </c>
      <c r="G282" s="251"/>
      <c r="H282" s="254">
        <v>50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268</v>
      </c>
      <c r="AU282" s="260" t="s">
        <v>86</v>
      </c>
      <c r="AV282" s="13" t="s">
        <v>125</v>
      </c>
      <c r="AW282" s="13" t="s">
        <v>33</v>
      </c>
      <c r="AX282" s="13" t="s">
        <v>84</v>
      </c>
      <c r="AY282" s="260" t="s">
        <v>203</v>
      </c>
    </row>
    <row r="283" s="2" customFormat="1" ht="16.5" customHeight="1">
      <c r="A283" s="38"/>
      <c r="B283" s="39"/>
      <c r="C283" s="261" t="s">
        <v>117</v>
      </c>
      <c r="D283" s="261" t="s">
        <v>273</v>
      </c>
      <c r="E283" s="262" t="s">
        <v>625</v>
      </c>
      <c r="F283" s="263" t="s">
        <v>626</v>
      </c>
      <c r="G283" s="264" t="s">
        <v>627</v>
      </c>
      <c r="H283" s="265">
        <v>50</v>
      </c>
      <c r="I283" s="266"/>
      <c r="J283" s="267">
        <f>ROUND(I283*H283,2)</f>
        <v>0</v>
      </c>
      <c r="K283" s="263" t="s">
        <v>1</v>
      </c>
      <c r="L283" s="268"/>
      <c r="M283" s="269" t="s">
        <v>1</v>
      </c>
      <c r="N283" s="270" t="s">
        <v>42</v>
      </c>
      <c r="O283" s="91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2" t="s">
        <v>237</v>
      </c>
      <c r="AT283" s="232" t="s">
        <v>273</v>
      </c>
      <c r="AU283" s="232" t="s">
        <v>86</v>
      </c>
      <c r="AY283" s="17" t="s">
        <v>203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7" t="s">
        <v>84</v>
      </c>
      <c r="BK283" s="233">
        <f>ROUND(I283*H283,2)</f>
        <v>0</v>
      </c>
      <c r="BL283" s="17" t="s">
        <v>125</v>
      </c>
      <c r="BM283" s="232" t="s">
        <v>628</v>
      </c>
    </row>
    <row r="284" s="2" customFormat="1">
      <c r="A284" s="38"/>
      <c r="B284" s="39"/>
      <c r="C284" s="40"/>
      <c r="D284" s="234" t="s">
        <v>210</v>
      </c>
      <c r="E284" s="40"/>
      <c r="F284" s="235" t="s">
        <v>626</v>
      </c>
      <c r="G284" s="40"/>
      <c r="H284" s="40"/>
      <c r="I284" s="236"/>
      <c r="J284" s="40"/>
      <c r="K284" s="40"/>
      <c r="L284" s="44"/>
      <c r="M284" s="271"/>
      <c r="N284" s="272"/>
      <c r="O284" s="273"/>
      <c r="P284" s="273"/>
      <c r="Q284" s="273"/>
      <c r="R284" s="273"/>
      <c r="S284" s="273"/>
      <c r="T284" s="274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210</v>
      </c>
      <c r="AU284" s="17" t="s">
        <v>86</v>
      </c>
    </row>
    <row r="285" s="2" customFormat="1" ht="6.96" customHeight="1">
      <c r="A285" s="38"/>
      <c r="B285" s="66"/>
      <c r="C285" s="67"/>
      <c r="D285" s="67"/>
      <c r="E285" s="67"/>
      <c r="F285" s="67"/>
      <c r="G285" s="67"/>
      <c r="H285" s="67"/>
      <c r="I285" s="67"/>
      <c r="J285" s="67"/>
      <c r="K285" s="67"/>
      <c r="L285" s="44"/>
      <c r="M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</sheetData>
  <sheetProtection sheet="1" autoFilter="0" formatColumns="0" formatRows="0" objects="1" scenarios="1" spinCount="100000" saltValue="DYQLT0lHpoaukNle48NNNMaW3DEgUVl/7GcOBRGm52Mlu4NMB5MdBIc8exrcYHgFXckQybqrhKKmkl/hPfqb8A==" hashValue="rHTz7ff3adSIwXKUef8sBDu+Tk5J4pYUj6V0pPb2ylali0f+D3Ddum2lQov/ANQL4fG1jNX8EqcnQvhitf7coA==" algorithmName="SHA-512" password="CC35"/>
  <autoFilter ref="C136:K28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hyperlinks>
    <hyperlink ref="F143" r:id="rId1" display="https://podminky.urs.cz/item/CS_URS_2023_02/184801121"/>
    <hyperlink ref="F148" r:id="rId2" display="https://podminky.urs.cz/item/CS_URS_2023_02/184806111"/>
    <hyperlink ref="F153" r:id="rId3" display="https://podminky.urs.cz/item/CS_URS_2023_02/184806112"/>
    <hyperlink ref="F158" r:id="rId4" display="https://podminky.urs.cz/item/CS_URS_2023_02/184911111"/>
    <hyperlink ref="F161" r:id="rId5" display="https://podminky.urs.cz/item/CS_URS_2023_02/185802114"/>
    <hyperlink ref="F169" r:id="rId6" display="https://podminky.urs.cz/item/CS_URS_2023_02/185804213"/>
    <hyperlink ref="F175" r:id="rId7" display="https://podminky.urs.cz/item/CS_URS_2023_02/184911421"/>
    <hyperlink ref="F182" r:id="rId8" display="https://podminky.urs.cz/item/CS_URS_2023_02/184852322"/>
    <hyperlink ref="F187" r:id="rId9" display="https://podminky.urs.cz/item/CS_URS_2023_02/185804213"/>
    <hyperlink ref="F193" r:id="rId10" display="https://podminky.urs.cz/item/CS_URS_2023_02/184911111"/>
    <hyperlink ref="F198" r:id="rId11" display="https://podminky.urs.cz/item/CS_URS_2023_02/184852322"/>
    <hyperlink ref="F201" r:id="rId12" display="https://podminky.urs.cz/item/CS_URS_2023_02/185802114"/>
    <hyperlink ref="F208" r:id="rId13" display="https://podminky.urs.cz/item/CS_URS_2023_02/184911421"/>
    <hyperlink ref="F215" r:id="rId14" display="https://podminky.urs.cz/item/CS_URS_2023_02/111151121"/>
    <hyperlink ref="F221" r:id="rId15" display="https://podminky.urs.cz/item/CS_URS_2023_02/185802113"/>
    <hyperlink ref="F229" r:id="rId16" display="https://podminky.urs.cz/item/CS_URS_2023_02/183451431"/>
    <hyperlink ref="F236" r:id="rId17" display="https://podminky.urs.cz/item/CS_URS_2023_02/185851212"/>
    <hyperlink ref="F243" r:id="rId18" display="https://podminky.urs.cz/item/CS_URS_2023_02/185804214"/>
    <hyperlink ref="F249" r:id="rId19" display="https://podminky.urs.cz/item/CS_URS_2023_02/185851212"/>
    <hyperlink ref="F252" r:id="rId20" display="https://podminky.urs.cz/item/CS_URS_2023_02/185802123"/>
    <hyperlink ref="F262" r:id="rId21" display="https://podminky.urs.cz/item/CS_URS_2023_02/185804211"/>
    <hyperlink ref="F273" r:id="rId22" display="https://podminky.urs.cz/item/CS_URS_2023_02/185804251"/>
    <hyperlink ref="F279" r:id="rId23" display="https://podminky.urs.cz/item/CS_URS_2023_02/18321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629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ROUND((SUM(BE135:BE234)),  2)</f>
        <v>0</v>
      </c>
      <c r="G37" s="38"/>
      <c r="H37" s="38"/>
      <c r="I37" s="165">
        <v>0.20999999999999999</v>
      </c>
      <c r="J37" s="164">
        <f>ROUND(((SUM(BE135:BE234))*I37),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ROUND((SUM(BF135:BF234)),  2)</f>
        <v>0</v>
      </c>
      <c r="G38" s="38"/>
      <c r="H38" s="38"/>
      <c r="I38" s="165">
        <v>0.12</v>
      </c>
      <c r="J38" s="164">
        <f>ROUND(((SUM(BF135:BF234))*I38),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ROUND((SUM(BG135:BG234)),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ROUND((SUM(BH135:BH234)),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ROUND((SUM(BI135:BI234)),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112-3 - SO 01.2.2 - Vegetační úpravy - následná péče - 3.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399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400</v>
      </c>
      <c r="E102" s="277"/>
      <c r="F102" s="277"/>
      <c r="G102" s="277"/>
      <c r="H102" s="277"/>
      <c r="I102" s="277"/>
      <c r="J102" s="278">
        <f>J137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4.88" customHeight="1">
      <c r="A103" s="14"/>
      <c r="B103" s="275"/>
      <c r="C103" s="132"/>
      <c r="D103" s="276" t="s">
        <v>630</v>
      </c>
      <c r="E103" s="277"/>
      <c r="F103" s="277"/>
      <c r="G103" s="277"/>
      <c r="H103" s="277"/>
      <c r="I103" s="277"/>
      <c r="J103" s="278">
        <f>J138</f>
        <v>0</v>
      </c>
      <c r="K103" s="132"/>
      <c r="L103" s="279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90"/>
      <c r="C104" s="191"/>
      <c r="D104" s="192" t="s">
        <v>404</v>
      </c>
      <c r="E104" s="193"/>
      <c r="F104" s="193"/>
      <c r="G104" s="193"/>
      <c r="H104" s="193"/>
      <c r="I104" s="193"/>
      <c r="J104" s="194">
        <f>J163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5"/>
      <c r="C105" s="132"/>
      <c r="D105" s="276" t="s">
        <v>631</v>
      </c>
      <c r="E105" s="277"/>
      <c r="F105" s="277"/>
      <c r="G105" s="277"/>
      <c r="H105" s="277"/>
      <c r="I105" s="277"/>
      <c r="J105" s="278">
        <f>J164</f>
        <v>0</v>
      </c>
      <c r="K105" s="132"/>
      <c r="L105" s="279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90"/>
      <c r="C106" s="191"/>
      <c r="D106" s="192" t="s">
        <v>406</v>
      </c>
      <c r="E106" s="193"/>
      <c r="F106" s="193"/>
      <c r="G106" s="193"/>
      <c r="H106" s="193"/>
      <c r="I106" s="193"/>
      <c r="J106" s="194">
        <f>J176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75"/>
      <c r="C107" s="132"/>
      <c r="D107" s="276" t="s">
        <v>632</v>
      </c>
      <c r="E107" s="277"/>
      <c r="F107" s="277"/>
      <c r="G107" s="277"/>
      <c r="H107" s="277"/>
      <c r="I107" s="277"/>
      <c r="J107" s="278">
        <f>J177</f>
        <v>0</v>
      </c>
      <c r="K107" s="132"/>
      <c r="L107" s="279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90"/>
      <c r="C108" s="191"/>
      <c r="D108" s="192" t="s">
        <v>408</v>
      </c>
      <c r="E108" s="193"/>
      <c r="F108" s="193"/>
      <c r="G108" s="193"/>
      <c r="H108" s="193"/>
      <c r="I108" s="193"/>
      <c r="J108" s="194">
        <f>J197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75"/>
      <c r="C109" s="132"/>
      <c r="D109" s="276" t="s">
        <v>633</v>
      </c>
      <c r="E109" s="277"/>
      <c r="F109" s="277"/>
      <c r="G109" s="277"/>
      <c r="H109" s="277"/>
      <c r="I109" s="277"/>
      <c r="J109" s="278">
        <f>J198</f>
        <v>0</v>
      </c>
      <c r="K109" s="132"/>
      <c r="L109" s="279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9" customFormat="1" ht="24.96" customHeight="1">
      <c r="A110" s="9"/>
      <c r="B110" s="190"/>
      <c r="C110" s="191"/>
      <c r="D110" s="192" t="s">
        <v>410</v>
      </c>
      <c r="E110" s="193"/>
      <c r="F110" s="193"/>
      <c r="G110" s="193"/>
      <c r="H110" s="193"/>
      <c r="I110" s="193"/>
      <c r="J110" s="194">
        <f>J208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4" customFormat="1" ht="19.92" customHeight="1">
      <c r="A111" s="14"/>
      <c r="B111" s="275"/>
      <c r="C111" s="132"/>
      <c r="D111" s="276" t="s">
        <v>634</v>
      </c>
      <c r="E111" s="277"/>
      <c r="F111" s="277"/>
      <c r="G111" s="277"/>
      <c r="H111" s="277"/>
      <c r="I111" s="277"/>
      <c r="J111" s="278">
        <f>J209</f>
        <v>0</v>
      </c>
      <c r="K111" s="132"/>
      <c r="L111" s="279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189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4" t="str">
        <f>E7</f>
        <v>Revitalizace náměstí Míru v Tišnově, etapa 1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173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1" customFormat="1" ht="23.25" customHeight="1">
      <c r="B123" s="21"/>
      <c r="C123" s="22"/>
      <c r="D123" s="22"/>
      <c r="E123" s="184" t="s">
        <v>174</v>
      </c>
      <c r="F123" s="22"/>
      <c r="G123" s="22"/>
      <c r="H123" s="22"/>
      <c r="I123" s="22"/>
      <c r="J123" s="22"/>
      <c r="K123" s="22"/>
      <c r="L123" s="20"/>
    </row>
    <row r="124" s="1" customFormat="1" ht="12" customHeight="1">
      <c r="B124" s="21"/>
      <c r="C124" s="32" t="s">
        <v>175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85" t="s">
        <v>396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397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40"/>
      <c r="D127" s="40"/>
      <c r="E127" s="76" t="str">
        <f>E13</f>
        <v>112-3 - SO 01.2.2 - Vegetační úpravy - následná péče - 3. rok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F16</f>
        <v>Tišnov</v>
      </c>
      <c r="G129" s="40"/>
      <c r="H129" s="40"/>
      <c r="I129" s="32" t="s">
        <v>22</v>
      </c>
      <c r="J129" s="79" t="str">
        <f>IF(J16="","",J16)</f>
        <v>2. 5. 2024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E19</f>
        <v>Město Tišnov, náměstí Míru 111, 666 01 Tišnov</v>
      </c>
      <c r="G131" s="40"/>
      <c r="H131" s="40"/>
      <c r="I131" s="32" t="s">
        <v>30</v>
      </c>
      <c r="J131" s="36" t="str">
        <f>E25</f>
        <v>Ing. Petr Velička autorizovaný architekt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IF(E22="","",E22)</f>
        <v>Vyplň údaj</v>
      </c>
      <c r="G132" s="40"/>
      <c r="H132" s="40"/>
      <c r="I132" s="32" t="s">
        <v>34</v>
      </c>
      <c r="J132" s="36" t="str">
        <f>E28</f>
        <v>Čiklová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0" customFormat="1" ht="29.28" customHeight="1">
      <c r="A134" s="196"/>
      <c r="B134" s="197"/>
      <c r="C134" s="198" t="s">
        <v>190</v>
      </c>
      <c r="D134" s="199" t="s">
        <v>62</v>
      </c>
      <c r="E134" s="199" t="s">
        <v>58</v>
      </c>
      <c r="F134" s="199" t="s">
        <v>59</v>
      </c>
      <c r="G134" s="199" t="s">
        <v>191</v>
      </c>
      <c r="H134" s="199" t="s">
        <v>192</v>
      </c>
      <c r="I134" s="199" t="s">
        <v>193</v>
      </c>
      <c r="J134" s="199" t="s">
        <v>181</v>
      </c>
      <c r="K134" s="200" t="s">
        <v>194</v>
      </c>
      <c r="L134" s="201"/>
      <c r="M134" s="100" t="s">
        <v>1</v>
      </c>
      <c r="N134" s="101" t="s">
        <v>41</v>
      </c>
      <c r="O134" s="101" t="s">
        <v>195</v>
      </c>
      <c r="P134" s="101" t="s">
        <v>196</v>
      </c>
      <c r="Q134" s="101" t="s">
        <v>197</v>
      </c>
      <c r="R134" s="101" t="s">
        <v>198</v>
      </c>
      <c r="S134" s="101" t="s">
        <v>199</v>
      </c>
      <c r="T134" s="102" t="s">
        <v>200</v>
      </c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</row>
    <row r="135" s="2" customFormat="1" ht="22.8" customHeight="1">
      <c r="A135" s="38"/>
      <c r="B135" s="39"/>
      <c r="C135" s="107" t="s">
        <v>201</v>
      </c>
      <c r="D135" s="40"/>
      <c r="E135" s="40"/>
      <c r="F135" s="40"/>
      <c r="G135" s="40"/>
      <c r="H135" s="40"/>
      <c r="I135" s="40"/>
      <c r="J135" s="202">
        <f>BK135</f>
        <v>0</v>
      </c>
      <c r="K135" s="40"/>
      <c r="L135" s="44"/>
      <c r="M135" s="103"/>
      <c r="N135" s="203"/>
      <c r="O135" s="104"/>
      <c r="P135" s="204">
        <f>P136+P163+P176+P197+P208</f>
        <v>0</v>
      </c>
      <c r="Q135" s="104"/>
      <c r="R135" s="204">
        <f>R136+R163+R176+R197+R208</f>
        <v>7.0000000000000007E-05</v>
      </c>
      <c r="S135" s="104"/>
      <c r="T135" s="205">
        <f>T136+T163+T176+T197+T208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76</v>
      </c>
      <c r="AU135" s="17" t="s">
        <v>183</v>
      </c>
      <c r="BK135" s="206">
        <f>BK136+BK163+BK176+BK197+BK208</f>
        <v>0</v>
      </c>
    </row>
    <row r="136" s="11" customFormat="1" ht="25.92" customHeight="1">
      <c r="A136" s="11"/>
      <c r="B136" s="207"/>
      <c r="C136" s="208"/>
      <c r="D136" s="209" t="s">
        <v>76</v>
      </c>
      <c r="E136" s="210" t="s">
        <v>412</v>
      </c>
      <c r="F136" s="210" t="s">
        <v>413</v>
      </c>
      <c r="G136" s="208"/>
      <c r="H136" s="208"/>
      <c r="I136" s="211"/>
      <c r="J136" s="212">
        <f>BK136</f>
        <v>0</v>
      </c>
      <c r="K136" s="208"/>
      <c r="L136" s="213"/>
      <c r="M136" s="214"/>
      <c r="N136" s="215"/>
      <c r="O136" s="215"/>
      <c r="P136" s="216">
        <f>P137</f>
        <v>0</v>
      </c>
      <c r="Q136" s="215"/>
      <c r="R136" s="216">
        <f>R137</f>
        <v>6.0000000000000008E-05</v>
      </c>
      <c r="S136" s="215"/>
      <c r="T136" s="217">
        <f>T137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8" t="s">
        <v>84</v>
      </c>
      <c r="AT136" s="219" t="s">
        <v>76</v>
      </c>
      <c r="AU136" s="219" t="s">
        <v>77</v>
      </c>
      <c r="AY136" s="218" t="s">
        <v>203</v>
      </c>
      <c r="BK136" s="220">
        <f>BK137</f>
        <v>0</v>
      </c>
    </row>
    <row r="137" s="11" customFormat="1" ht="22.8" customHeight="1">
      <c r="A137" s="11"/>
      <c r="B137" s="207"/>
      <c r="C137" s="208"/>
      <c r="D137" s="209" t="s">
        <v>76</v>
      </c>
      <c r="E137" s="280" t="s">
        <v>414</v>
      </c>
      <c r="F137" s="280" t="s">
        <v>415</v>
      </c>
      <c r="G137" s="208"/>
      <c r="H137" s="208"/>
      <c r="I137" s="211"/>
      <c r="J137" s="281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6.0000000000000008E-05</v>
      </c>
      <c r="S137" s="215"/>
      <c r="T137" s="217">
        <f>T138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8" t="s">
        <v>84</v>
      </c>
      <c r="AT137" s="219" t="s">
        <v>76</v>
      </c>
      <c r="AU137" s="219" t="s">
        <v>84</v>
      </c>
      <c r="AY137" s="218" t="s">
        <v>203</v>
      </c>
      <c r="BK137" s="220">
        <f>BK138</f>
        <v>0</v>
      </c>
    </row>
    <row r="138" s="11" customFormat="1" ht="20.88" customHeight="1">
      <c r="A138" s="11"/>
      <c r="B138" s="207"/>
      <c r="C138" s="208"/>
      <c r="D138" s="209" t="s">
        <v>76</v>
      </c>
      <c r="E138" s="280" t="s">
        <v>516</v>
      </c>
      <c r="F138" s="280" t="s">
        <v>635</v>
      </c>
      <c r="G138" s="208"/>
      <c r="H138" s="208"/>
      <c r="I138" s="211"/>
      <c r="J138" s="281">
        <f>BK138</f>
        <v>0</v>
      </c>
      <c r="K138" s="208"/>
      <c r="L138" s="213"/>
      <c r="M138" s="214"/>
      <c r="N138" s="215"/>
      <c r="O138" s="215"/>
      <c r="P138" s="216">
        <f>SUM(P139:P162)</f>
        <v>0</v>
      </c>
      <c r="Q138" s="215"/>
      <c r="R138" s="216">
        <f>SUM(R139:R162)</f>
        <v>6.0000000000000008E-05</v>
      </c>
      <c r="S138" s="215"/>
      <c r="T138" s="217">
        <f>SUM(T139:T162)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86</v>
      </c>
      <c r="AY138" s="218" t="s">
        <v>203</v>
      </c>
      <c r="BK138" s="220">
        <f>SUM(BK139:BK162)</f>
        <v>0</v>
      </c>
    </row>
    <row r="139" s="2" customFormat="1" ht="24.15" customHeight="1">
      <c r="A139" s="38"/>
      <c r="B139" s="39"/>
      <c r="C139" s="221" t="s">
        <v>84</v>
      </c>
      <c r="D139" s="221" t="s">
        <v>204</v>
      </c>
      <c r="E139" s="222" t="s">
        <v>518</v>
      </c>
      <c r="F139" s="223" t="s">
        <v>519</v>
      </c>
      <c r="G139" s="224" t="s">
        <v>266</v>
      </c>
      <c r="H139" s="225">
        <v>7</v>
      </c>
      <c r="I139" s="226"/>
      <c r="J139" s="227">
        <f>ROUND(I139*H139,2)</f>
        <v>0</v>
      </c>
      <c r="K139" s="223" t="s">
        <v>420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94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520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521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94</v>
      </c>
    </row>
    <row r="141" s="2" customFormat="1">
      <c r="A141" s="38"/>
      <c r="B141" s="39"/>
      <c r="C141" s="40"/>
      <c r="D141" s="282" t="s">
        <v>423</v>
      </c>
      <c r="E141" s="40"/>
      <c r="F141" s="283" t="s">
        <v>522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423</v>
      </c>
      <c r="AU141" s="17" t="s">
        <v>94</v>
      </c>
    </row>
    <row r="142" s="15" customFormat="1">
      <c r="A142" s="15"/>
      <c r="B142" s="284"/>
      <c r="C142" s="285"/>
      <c r="D142" s="234" t="s">
        <v>268</v>
      </c>
      <c r="E142" s="286" t="s">
        <v>1</v>
      </c>
      <c r="F142" s="287" t="s">
        <v>432</v>
      </c>
      <c r="G142" s="285"/>
      <c r="H142" s="286" t="s">
        <v>1</v>
      </c>
      <c r="I142" s="288"/>
      <c r="J142" s="285"/>
      <c r="K142" s="285"/>
      <c r="L142" s="289"/>
      <c r="M142" s="290"/>
      <c r="N142" s="291"/>
      <c r="O142" s="291"/>
      <c r="P142" s="291"/>
      <c r="Q142" s="291"/>
      <c r="R142" s="291"/>
      <c r="S142" s="291"/>
      <c r="T142" s="29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3" t="s">
        <v>268</v>
      </c>
      <c r="AU142" s="293" t="s">
        <v>94</v>
      </c>
      <c r="AV142" s="15" t="s">
        <v>84</v>
      </c>
      <c r="AW142" s="15" t="s">
        <v>33</v>
      </c>
      <c r="AX142" s="15" t="s">
        <v>77</v>
      </c>
      <c r="AY142" s="293" t="s">
        <v>203</v>
      </c>
    </row>
    <row r="143" s="12" customFormat="1">
      <c r="A143" s="12"/>
      <c r="B143" s="239"/>
      <c r="C143" s="240"/>
      <c r="D143" s="234" t="s">
        <v>268</v>
      </c>
      <c r="E143" s="241" t="s">
        <v>1</v>
      </c>
      <c r="F143" s="242" t="s">
        <v>523</v>
      </c>
      <c r="G143" s="240"/>
      <c r="H143" s="243">
        <v>7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9" t="s">
        <v>268</v>
      </c>
      <c r="AU143" s="249" t="s">
        <v>94</v>
      </c>
      <c r="AV143" s="12" t="s">
        <v>86</v>
      </c>
      <c r="AW143" s="12" t="s">
        <v>33</v>
      </c>
      <c r="AX143" s="12" t="s">
        <v>84</v>
      </c>
      <c r="AY143" s="249" t="s">
        <v>203</v>
      </c>
    </row>
    <row r="144" s="2" customFormat="1" ht="21.75" customHeight="1">
      <c r="A144" s="38"/>
      <c r="B144" s="39"/>
      <c r="C144" s="221" t="s">
        <v>86</v>
      </c>
      <c r="D144" s="221" t="s">
        <v>204</v>
      </c>
      <c r="E144" s="222" t="s">
        <v>418</v>
      </c>
      <c r="F144" s="223" t="s">
        <v>419</v>
      </c>
      <c r="G144" s="224" t="s">
        <v>266</v>
      </c>
      <c r="H144" s="225">
        <v>4</v>
      </c>
      <c r="I144" s="226"/>
      <c r="J144" s="227">
        <f>ROUND(I144*H144,2)</f>
        <v>0</v>
      </c>
      <c r="K144" s="223" t="s">
        <v>420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125</v>
      </c>
      <c r="AT144" s="232" t="s">
        <v>204</v>
      </c>
      <c r="AU144" s="232" t="s">
        <v>94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125</v>
      </c>
      <c r="BM144" s="232" t="s">
        <v>524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422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94</v>
      </c>
    </row>
    <row r="146" s="2" customFormat="1">
      <c r="A146" s="38"/>
      <c r="B146" s="39"/>
      <c r="C146" s="40"/>
      <c r="D146" s="282" t="s">
        <v>423</v>
      </c>
      <c r="E146" s="40"/>
      <c r="F146" s="283" t="s">
        <v>424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423</v>
      </c>
      <c r="AU146" s="17" t="s">
        <v>94</v>
      </c>
    </row>
    <row r="147" s="15" customFormat="1">
      <c r="A147" s="15"/>
      <c r="B147" s="284"/>
      <c r="C147" s="285"/>
      <c r="D147" s="234" t="s">
        <v>268</v>
      </c>
      <c r="E147" s="286" t="s">
        <v>1</v>
      </c>
      <c r="F147" s="287" t="s">
        <v>432</v>
      </c>
      <c r="G147" s="285"/>
      <c r="H147" s="286" t="s">
        <v>1</v>
      </c>
      <c r="I147" s="288"/>
      <c r="J147" s="285"/>
      <c r="K147" s="285"/>
      <c r="L147" s="289"/>
      <c r="M147" s="290"/>
      <c r="N147" s="291"/>
      <c r="O147" s="291"/>
      <c r="P147" s="291"/>
      <c r="Q147" s="291"/>
      <c r="R147" s="291"/>
      <c r="S147" s="291"/>
      <c r="T147" s="29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3" t="s">
        <v>268</v>
      </c>
      <c r="AU147" s="293" t="s">
        <v>94</v>
      </c>
      <c r="AV147" s="15" t="s">
        <v>84</v>
      </c>
      <c r="AW147" s="15" t="s">
        <v>33</v>
      </c>
      <c r="AX147" s="15" t="s">
        <v>77</v>
      </c>
      <c r="AY147" s="293" t="s">
        <v>203</v>
      </c>
    </row>
    <row r="148" s="12" customFormat="1">
      <c r="A148" s="12"/>
      <c r="B148" s="239"/>
      <c r="C148" s="240"/>
      <c r="D148" s="234" t="s">
        <v>268</v>
      </c>
      <c r="E148" s="241" t="s">
        <v>1</v>
      </c>
      <c r="F148" s="242" t="s">
        <v>426</v>
      </c>
      <c r="G148" s="240"/>
      <c r="H148" s="243">
        <v>4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9" t="s">
        <v>268</v>
      </c>
      <c r="AU148" s="249" t="s">
        <v>94</v>
      </c>
      <c r="AV148" s="12" t="s">
        <v>86</v>
      </c>
      <c r="AW148" s="12" t="s">
        <v>33</v>
      </c>
      <c r="AX148" s="12" t="s">
        <v>84</v>
      </c>
      <c r="AY148" s="249" t="s">
        <v>203</v>
      </c>
    </row>
    <row r="149" s="2" customFormat="1" ht="24.15" customHeight="1">
      <c r="A149" s="38"/>
      <c r="B149" s="39"/>
      <c r="C149" s="221" t="s">
        <v>94</v>
      </c>
      <c r="D149" s="221" t="s">
        <v>204</v>
      </c>
      <c r="E149" s="222" t="s">
        <v>427</v>
      </c>
      <c r="F149" s="223" t="s">
        <v>428</v>
      </c>
      <c r="G149" s="224" t="s">
        <v>266</v>
      </c>
      <c r="H149" s="225">
        <v>3</v>
      </c>
      <c r="I149" s="226"/>
      <c r="J149" s="227">
        <f>ROUND(I149*H149,2)</f>
        <v>0</v>
      </c>
      <c r="K149" s="223" t="s">
        <v>420</v>
      </c>
      <c r="L149" s="44"/>
      <c r="M149" s="228" t="s">
        <v>1</v>
      </c>
      <c r="N149" s="229" t="s">
        <v>42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125</v>
      </c>
      <c r="AT149" s="232" t="s">
        <v>204</v>
      </c>
      <c r="AU149" s="232" t="s">
        <v>94</v>
      </c>
      <c r="AY149" s="17" t="s">
        <v>203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84</v>
      </c>
      <c r="BK149" s="233">
        <f>ROUND(I149*H149,2)</f>
        <v>0</v>
      </c>
      <c r="BL149" s="17" t="s">
        <v>125</v>
      </c>
      <c r="BM149" s="232" t="s">
        <v>525</v>
      </c>
    </row>
    <row r="150" s="2" customFormat="1">
      <c r="A150" s="38"/>
      <c r="B150" s="39"/>
      <c r="C150" s="40"/>
      <c r="D150" s="234" t="s">
        <v>210</v>
      </c>
      <c r="E150" s="40"/>
      <c r="F150" s="235" t="s">
        <v>430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210</v>
      </c>
      <c r="AU150" s="17" t="s">
        <v>94</v>
      </c>
    </row>
    <row r="151" s="2" customFormat="1">
      <c r="A151" s="38"/>
      <c r="B151" s="39"/>
      <c r="C151" s="40"/>
      <c r="D151" s="282" t="s">
        <v>423</v>
      </c>
      <c r="E151" s="40"/>
      <c r="F151" s="283" t="s">
        <v>431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423</v>
      </c>
      <c r="AU151" s="17" t="s">
        <v>94</v>
      </c>
    </row>
    <row r="152" s="15" customFormat="1">
      <c r="A152" s="15"/>
      <c r="B152" s="284"/>
      <c r="C152" s="285"/>
      <c r="D152" s="234" t="s">
        <v>268</v>
      </c>
      <c r="E152" s="286" t="s">
        <v>1</v>
      </c>
      <c r="F152" s="287" t="s">
        <v>432</v>
      </c>
      <c r="G152" s="285"/>
      <c r="H152" s="286" t="s">
        <v>1</v>
      </c>
      <c r="I152" s="288"/>
      <c r="J152" s="285"/>
      <c r="K152" s="285"/>
      <c r="L152" s="289"/>
      <c r="M152" s="290"/>
      <c r="N152" s="291"/>
      <c r="O152" s="291"/>
      <c r="P152" s="291"/>
      <c r="Q152" s="291"/>
      <c r="R152" s="291"/>
      <c r="S152" s="291"/>
      <c r="T152" s="29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3" t="s">
        <v>268</v>
      </c>
      <c r="AU152" s="293" t="s">
        <v>94</v>
      </c>
      <c r="AV152" s="15" t="s">
        <v>84</v>
      </c>
      <c r="AW152" s="15" t="s">
        <v>33</v>
      </c>
      <c r="AX152" s="15" t="s">
        <v>77</v>
      </c>
      <c r="AY152" s="293" t="s">
        <v>203</v>
      </c>
    </row>
    <row r="153" s="12" customFormat="1">
      <c r="A153" s="12"/>
      <c r="B153" s="239"/>
      <c r="C153" s="240"/>
      <c r="D153" s="234" t="s">
        <v>268</v>
      </c>
      <c r="E153" s="241" t="s">
        <v>1</v>
      </c>
      <c r="F153" s="242" t="s">
        <v>433</v>
      </c>
      <c r="G153" s="240"/>
      <c r="H153" s="243">
        <v>3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9" t="s">
        <v>268</v>
      </c>
      <c r="AU153" s="249" t="s">
        <v>94</v>
      </c>
      <c r="AV153" s="12" t="s">
        <v>86</v>
      </c>
      <c r="AW153" s="12" t="s">
        <v>33</v>
      </c>
      <c r="AX153" s="12" t="s">
        <v>84</v>
      </c>
      <c r="AY153" s="249" t="s">
        <v>203</v>
      </c>
    </row>
    <row r="154" s="2" customFormat="1" ht="16.5" customHeight="1">
      <c r="A154" s="38"/>
      <c r="B154" s="39"/>
      <c r="C154" s="221" t="s">
        <v>125</v>
      </c>
      <c r="D154" s="221" t="s">
        <v>204</v>
      </c>
      <c r="E154" s="222" t="s">
        <v>434</v>
      </c>
      <c r="F154" s="223" t="s">
        <v>435</v>
      </c>
      <c r="G154" s="224" t="s">
        <v>266</v>
      </c>
      <c r="H154" s="225">
        <v>3</v>
      </c>
      <c r="I154" s="226"/>
      <c r="J154" s="227">
        <f>ROUND(I154*H154,2)</f>
        <v>0</v>
      </c>
      <c r="K154" s="223" t="s">
        <v>420</v>
      </c>
      <c r="L154" s="44"/>
      <c r="M154" s="228" t="s">
        <v>1</v>
      </c>
      <c r="N154" s="229" t="s">
        <v>42</v>
      </c>
      <c r="O154" s="91"/>
      <c r="P154" s="230">
        <f>O154*H154</f>
        <v>0</v>
      </c>
      <c r="Q154" s="230">
        <v>2.0000000000000002E-05</v>
      </c>
      <c r="R154" s="230">
        <f>Q154*H154</f>
        <v>6.0000000000000008E-05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125</v>
      </c>
      <c r="AT154" s="232" t="s">
        <v>204</v>
      </c>
      <c r="AU154" s="232" t="s">
        <v>94</v>
      </c>
      <c r="AY154" s="17" t="s">
        <v>203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84</v>
      </c>
      <c r="BK154" s="233">
        <f>ROUND(I154*H154,2)</f>
        <v>0</v>
      </c>
      <c r="BL154" s="17" t="s">
        <v>125</v>
      </c>
      <c r="BM154" s="232" t="s">
        <v>526</v>
      </c>
    </row>
    <row r="155" s="2" customFormat="1">
      <c r="A155" s="38"/>
      <c r="B155" s="39"/>
      <c r="C155" s="40"/>
      <c r="D155" s="234" t="s">
        <v>210</v>
      </c>
      <c r="E155" s="40"/>
      <c r="F155" s="235" t="s">
        <v>437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210</v>
      </c>
      <c r="AU155" s="17" t="s">
        <v>94</v>
      </c>
    </row>
    <row r="156" s="2" customFormat="1">
      <c r="A156" s="38"/>
      <c r="B156" s="39"/>
      <c r="C156" s="40"/>
      <c r="D156" s="282" t="s">
        <v>423</v>
      </c>
      <c r="E156" s="40"/>
      <c r="F156" s="283" t="s">
        <v>438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423</v>
      </c>
      <c r="AU156" s="17" t="s">
        <v>94</v>
      </c>
    </row>
    <row r="157" s="2" customFormat="1" ht="33" customHeight="1">
      <c r="A157" s="38"/>
      <c r="B157" s="39"/>
      <c r="C157" s="221" t="s">
        <v>224</v>
      </c>
      <c r="D157" s="221" t="s">
        <v>204</v>
      </c>
      <c r="E157" s="222" t="s">
        <v>440</v>
      </c>
      <c r="F157" s="223" t="s">
        <v>441</v>
      </c>
      <c r="G157" s="224" t="s">
        <v>227</v>
      </c>
      <c r="H157" s="225">
        <v>7</v>
      </c>
      <c r="I157" s="226"/>
      <c r="J157" s="227">
        <f>ROUND(I157*H157,2)</f>
        <v>0</v>
      </c>
      <c r="K157" s="223" t="s">
        <v>420</v>
      </c>
      <c r="L157" s="44"/>
      <c r="M157" s="228" t="s">
        <v>1</v>
      </c>
      <c r="N157" s="229" t="s">
        <v>42</v>
      </c>
      <c r="O157" s="91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2" t="s">
        <v>125</v>
      </c>
      <c r="AT157" s="232" t="s">
        <v>204</v>
      </c>
      <c r="AU157" s="232" t="s">
        <v>94</v>
      </c>
      <c r="AY157" s="17" t="s">
        <v>203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84</v>
      </c>
      <c r="BK157" s="233">
        <f>ROUND(I157*H157,2)</f>
        <v>0</v>
      </c>
      <c r="BL157" s="17" t="s">
        <v>125</v>
      </c>
      <c r="BM157" s="232" t="s">
        <v>536</v>
      </c>
    </row>
    <row r="158" s="2" customFormat="1">
      <c r="A158" s="38"/>
      <c r="B158" s="39"/>
      <c r="C158" s="40"/>
      <c r="D158" s="234" t="s">
        <v>210</v>
      </c>
      <c r="E158" s="40"/>
      <c r="F158" s="235" t="s">
        <v>443</v>
      </c>
      <c r="G158" s="40"/>
      <c r="H158" s="40"/>
      <c r="I158" s="236"/>
      <c r="J158" s="40"/>
      <c r="K158" s="40"/>
      <c r="L158" s="44"/>
      <c r="M158" s="237"/>
      <c r="N158" s="23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210</v>
      </c>
      <c r="AU158" s="17" t="s">
        <v>94</v>
      </c>
    </row>
    <row r="159" s="2" customFormat="1">
      <c r="A159" s="38"/>
      <c r="B159" s="39"/>
      <c r="C159" s="40"/>
      <c r="D159" s="282" t="s">
        <v>423</v>
      </c>
      <c r="E159" s="40"/>
      <c r="F159" s="283" t="s">
        <v>444</v>
      </c>
      <c r="G159" s="40"/>
      <c r="H159" s="40"/>
      <c r="I159" s="236"/>
      <c r="J159" s="40"/>
      <c r="K159" s="40"/>
      <c r="L159" s="44"/>
      <c r="M159" s="237"/>
      <c r="N159" s="23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423</v>
      </c>
      <c r="AU159" s="17" t="s">
        <v>94</v>
      </c>
    </row>
    <row r="160" s="15" customFormat="1">
      <c r="A160" s="15"/>
      <c r="B160" s="284"/>
      <c r="C160" s="285"/>
      <c r="D160" s="234" t="s">
        <v>268</v>
      </c>
      <c r="E160" s="286" t="s">
        <v>1</v>
      </c>
      <c r="F160" s="287" t="s">
        <v>445</v>
      </c>
      <c r="G160" s="285"/>
      <c r="H160" s="286" t="s">
        <v>1</v>
      </c>
      <c r="I160" s="288"/>
      <c r="J160" s="285"/>
      <c r="K160" s="285"/>
      <c r="L160" s="289"/>
      <c r="M160" s="290"/>
      <c r="N160" s="291"/>
      <c r="O160" s="291"/>
      <c r="P160" s="291"/>
      <c r="Q160" s="291"/>
      <c r="R160" s="291"/>
      <c r="S160" s="291"/>
      <c r="T160" s="29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93" t="s">
        <v>268</v>
      </c>
      <c r="AU160" s="293" t="s">
        <v>94</v>
      </c>
      <c r="AV160" s="15" t="s">
        <v>84</v>
      </c>
      <c r="AW160" s="15" t="s">
        <v>33</v>
      </c>
      <c r="AX160" s="15" t="s">
        <v>77</v>
      </c>
      <c r="AY160" s="293" t="s">
        <v>203</v>
      </c>
    </row>
    <row r="161" s="12" customFormat="1">
      <c r="A161" s="12"/>
      <c r="B161" s="239"/>
      <c r="C161" s="240"/>
      <c r="D161" s="234" t="s">
        <v>268</v>
      </c>
      <c r="E161" s="241" t="s">
        <v>1</v>
      </c>
      <c r="F161" s="242" t="s">
        <v>523</v>
      </c>
      <c r="G161" s="240"/>
      <c r="H161" s="243">
        <v>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9" t="s">
        <v>268</v>
      </c>
      <c r="AU161" s="249" t="s">
        <v>94</v>
      </c>
      <c r="AV161" s="12" t="s">
        <v>86</v>
      </c>
      <c r="AW161" s="12" t="s">
        <v>33</v>
      </c>
      <c r="AX161" s="12" t="s">
        <v>77</v>
      </c>
      <c r="AY161" s="249" t="s">
        <v>203</v>
      </c>
    </row>
    <row r="162" s="13" customFormat="1">
      <c r="A162" s="13"/>
      <c r="B162" s="250"/>
      <c r="C162" s="251"/>
      <c r="D162" s="234" t="s">
        <v>268</v>
      </c>
      <c r="E162" s="252" t="s">
        <v>1</v>
      </c>
      <c r="F162" s="253" t="s">
        <v>271</v>
      </c>
      <c r="G162" s="251"/>
      <c r="H162" s="254">
        <v>7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268</v>
      </c>
      <c r="AU162" s="260" t="s">
        <v>94</v>
      </c>
      <c r="AV162" s="13" t="s">
        <v>125</v>
      </c>
      <c r="AW162" s="13" t="s">
        <v>33</v>
      </c>
      <c r="AX162" s="13" t="s">
        <v>84</v>
      </c>
      <c r="AY162" s="260" t="s">
        <v>203</v>
      </c>
    </row>
    <row r="163" s="11" customFormat="1" ht="25.92" customHeight="1">
      <c r="A163" s="11"/>
      <c r="B163" s="207"/>
      <c r="C163" s="208"/>
      <c r="D163" s="209" t="s">
        <v>76</v>
      </c>
      <c r="E163" s="210" t="s">
        <v>454</v>
      </c>
      <c r="F163" s="210" t="s">
        <v>455</v>
      </c>
      <c r="G163" s="208"/>
      <c r="H163" s="208"/>
      <c r="I163" s="211"/>
      <c r="J163" s="212">
        <f>BK163</f>
        <v>0</v>
      </c>
      <c r="K163" s="208"/>
      <c r="L163" s="213"/>
      <c r="M163" s="214"/>
      <c r="N163" s="215"/>
      <c r="O163" s="215"/>
      <c r="P163" s="216">
        <f>P164</f>
        <v>0</v>
      </c>
      <c r="Q163" s="215"/>
      <c r="R163" s="216">
        <f>R164</f>
        <v>1.0000000000000001E-05</v>
      </c>
      <c r="S163" s="215"/>
      <c r="T163" s="217">
        <f>T164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8" t="s">
        <v>84</v>
      </c>
      <c r="AT163" s="219" t="s">
        <v>76</v>
      </c>
      <c r="AU163" s="219" t="s">
        <v>77</v>
      </c>
      <c r="AY163" s="218" t="s">
        <v>203</v>
      </c>
      <c r="BK163" s="220">
        <f>BK164</f>
        <v>0</v>
      </c>
    </row>
    <row r="164" s="11" customFormat="1" ht="22.8" customHeight="1">
      <c r="A164" s="11"/>
      <c r="B164" s="207"/>
      <c r="C164" s="208"/>
      <c r="D164" s="209" t="s">
        <v>76</v>
      </c>
      <c r="E164" s="280" t="s">
        <v>547</v>
      </c>
      <c r="F164" s="280" t="s">
        <v>635</v>
      </c>
      <c r="G164" s="208"/>
      <c r="H164" s="208"/>
      <c r="I164" s="211"/>
      <c r="J164" s="281">
        <f>BK164</f>
        <v>0</v>
      </c>
      <c r="K164" s="208"/>
      <c r="L164" s="213"/>
      <c r="M164" s="214"/>
      <c r="N164" s="215"/>
      <c r="O164" s="215"/>
      <c r="P164" s="216">
        <f>SUM(P165:P175)</f>
        <v>0</v>
      </c>
      <c r="Q164" s="215"/>
      <c r="R164" s="216">
        <f>SUM(R165:R175)</f>
        <v>1.0000000000000001E-05</v>
      </c>
      <c r="S164" s="215"/>
      <c r="T164" s="217">
        <f>SUM(T165:T175)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8" t="s">
        <v>84</v>
      </c>
      <c r="AT164" s="219" t="s">
        <v>76</v>
      </c>
      <c r="AU164" s="219" t="s">
        <v>84</v>
      </c>
      <c r="AY164" s="218" t="s">
        <v>203</v>
      </c>
      <c r="BK164" s="220">
        <f>SUM(BK165:BK175)</f>
        <v>0</v>
      </c>
    </row>
    <row r="165" s="2" customFormat="1" ht="33" customHeight="1">
      <c r="A165" s="38"/>
      <c r="B165" s="39"/>
      <c r="C165" s="221" t="s">
        <v>229</v>
      </c>
      <c r="D165" s="221" t="s">
        <v>204</v>
      </c>
      <c r="E165" s="222" t="s">
        <v>440</v>
      </c>
      <c r="F165" s="223" t="s">
        <v>441</v>
      </c>
      <c r="G165" s="224" t="s">
        <v>227</v>
      </c>
      <c r="H165" s="225">
        <v>5</v>
      </c>
      <c r="I165" s="226"/>
      <c r="J165" s="227">
        <f>ROUND(I165*H165,2)</f>
        <v>0</v>
      </c>
      <c r="K165" s="223" t="s">
        <v>420</v>
      </c>
      <c r="L165" s="44"/>
      <c r="M165" s="228" t="s">
        <v>1</v>
      </c>
      <c r="N165" s="229" t="s">
        <v>42</v>
      </c>
      <c r="O165" s="91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2" t="s">
        <v>125</v>
      </c>
      <c r="AT165" s="232" t="s">
        <v>204</v>
      </c>
      <c r="AU165" s="232" t="s">
        <v>86</v>
      </c>
      <c r="AY165" s="17" t="s">
        <v>203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84</v>
      </c>
      <c r="BK165" s="233">
        <f>ROUND(I165*H165,2)</f>
        <v>0</v>
      </c>
      <c r="BL165" s="17" t="s">
        <v>125</v>
      </c>
      <c r="BM165" s="232" t="s">
        <v>548</v>
      </c>
    </row>
    <row r="166" s="2" customFormat="1">
      <c r="A166" s="38"/>
      <c r="B166" s="39"/>
      <c r="C166" s="40"/>
      <c r="D166" s="234" t="s">
        <v>210</v>
      </c>
      <c r="E166" s="40"/>
      <c r="F166" s="235" t="s">
        <v>443</v>
      </c>
      <c r="G166" s="40"/>
      <c r="H166" s="40"/>
      <c r="I166" s="236"/>
      <c r="J166" s="40"/>
      <c r="K166" s="40"/>
      <c r="L166" s="44"/>
      <c r="M166" s="237"/>
      <c r="N166" s="23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210</v>
      </c>
      <c r="AU166" s="17" t="s">
        <v>86</v>
      </c>
    </row>
    <row r="167" s="2" customFormat="1">
      <c r="A167" s="38"/>
      <c r="B167" s="39"/>
      <c r="C167" s="40"/>
      <c r="D167" s="282" t="s">
        <v>423</v>
      </c>
      <c r="E167" s="40"/>
      <c r="F167" s="283" t="s">
        <v>444</v>
      </c>
      <c r="G167" s="40"/>
      <c r="H167" s="40"/>
      <c r="I167" s="236"/>
      <c r="J167" s="40"/>
      <c r="K167" s="40"/>
      <c r="L167" s="44"/>
      <c r="M167" s="237"/>
      <c r="N167" s="23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423</v>
      </c>
      <c r="AU167" s="17" t="s">
        <v>86</v>
      </c>
    </row>
    <row r="168" s="15" customFormat="1">
      <c r="A168" s="15"/>
      <c r="B168" s="284"/>
      <c r="C168" s="285"/>
      <c r="D168" s="234" t="s">
        <v>268</v>
      </c>
      <c r="E168" s="286" t="s">
        <v>1</v>
      </c>
      <c r="F168" s="287" t="s">
        <v>445</v>
      </c>
      <c r="G168" s="285"/>
      <c r="H168" s="286" t="s">
        <v>1</v>
      </c>
      <c r="I168" s="288"/>
      <c r="J168" s="285"/>
      <c r="K168" s="285"/>
      <c r="L168" s="289"/>
      <c r="M168" s="290"/>
      <c r="N168" s="291"/>
      <c r="O168" s="291"/>
      <c r="P168" s="291"/>
      <c r="Q168" s="291"/>
      <c r="R168" s="291"/>
      <c r="S168" s="291"/>
      <c r="T168" s="29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3" t="s">
        <v>268</v>
      </c>
      <c r="AU168" s="293" t="s">
        <v>86</v>
      </c>
      <c r="AV168" s="15" t="s">
        <v>84</v>
      </c>
      <c r="AW168" s="15" t="s">
        <v>33</v>
      </c>
      <c r="AX168" s="15" t="s">
        <v>77</v>
      </c>
      <c r="AY168" s="293" t="s">
        <v>203</v>
      </c>
    </row>
    <row r="169" s="12" customFormat="1">
      <c r="A169" s="12"/>
      <c r="B169" s="239"/>
      <c r="C169" s="240"/>
      <c r="D169" s="234" t="s">
        <v>268</v>
      </c>
      <c r="E169" s="241" t="s">
        <v>1</v>
      </c>
      <c r="F169" s="242" t="s">
        <v>462</v>
      </c>
      <c r="G169" s="240"/>
      <c r="H169" s="243">
        <v>5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9" t="s">
        <v>268</v>
      </c>
      <c r="AU169" s="249" t="s">
        <v>86</v>
      </c>
      <c r="AV169" s="12" t="s">
        <v>86</v>
      </c>
      <c r="AW169" s="12" t="s">
        <v>33</v>
      </c>
      <c r="AX169" s="12" t="s">
        <v>77</v>
      </c>
      <c r="AY169" s="249" t="s">
        <v>203</v>
      </c>
    </row>
    <row r="170" s="13" customFormat="1">
      <c r="A170" s="13"/>
      <c r="B170" s="250"/>
      <c r="C170" s="251"/>
      <c r="D170" s="234" t="s">
        <v>268</v>
      </c>
      <c r="E170" s="252" t="s">
        <v>1</v>
      </c>
      <c r="F170" s="253" t="s">
        <v>271</v>
      </c>
      <c r="G170" s="251"/>
      <c r="H170" s="254">
        <v>5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268</v>
      </c>
      <c r="AU170" s="260" t="s">
        <v>86</v>
      </c>
      <c r="AV170" s="13" t="s">
        <v>125</v>
      </c>
      <c r="AW170" s="13" t="s">
        <v>33</v>
      </c>
      <c r="AX170" s="13" t="s">
        <v>84</v>
      </c>
      <c r="AY170" s="260" t="s">
        <v>203</v>
      </c>
    </row>
    <row r="171" s="2" customFormat="1" ht="16.5" customHeight="1">
      <c r="A171" s="38"/>
      <c r="B171" s="39"/>
      <c r="C171" s="221" t="s">
        <v>233</v>
      </c>
      <c r="D171" s="221" t="s">
        <v>204</v>
      </c>
      <c r="E171" s="222" t="s">
        <v>434</v>
      </c>
      <c r="F171" s="223" t="s">
        <v>435</v>
      </c>
      <c r="G171" s="224" t="s">
        <v>266</v>
      </c>
      <c r="H171" s="225">
        <v>0.5</v>
      </c>
      <c r="I171" s="226"/>
      <c r="J171" s="227">
        <f>ROUND(I171*H171,2)</f>
        <v>0</v>
      </c>
      <c r="K171" s="223" t="s">
        <v>420</v>
      </c>
      <c r="L171" s="44"/>
      <c r="M171" s="228" t="s">
        <v>1</v>
      </c>
      <c r="N171" s="229" t="s">
        <v>42</v>
      </c>
      <c r="O171" s="91"/>
      <c r="P171" s="230">
        <f>O171*H171</f>
        <v>0</v>
      </c>
      <c r="Q171" s="230">
        <v>2.0000000000000002E-05</v>
      </c>
      <c r="R171" s="230">
        <f>Q171*H171</f>
        <v>1.0000000000000001E-05</v>
      </c>
      <c r="S171" s="230">
        <v>0</v>
      </c>
      <c r="T171" s="23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2" t="s">
        <v>125</v>
      </c>
      <c r="AT171" s="232" t="s">
        <v>204</v>
      </c>
      <c r="AU171" s="232" t="s">
        <v>86</v>
      </c>
      <c r="AY171" s="17" t="s">
        <v>203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7" t="s">
        <v>84</v>
      </c>
      <c r="BK171" s="233">
        <f>ROUND(I171*H171,2)</f>
        <v>0</v>
      </c>
      <c r="BL171" s="17" t="s">
        <v>125</v>
      </c>
      <c r="BM171" s="232" t="s">
        <v>549</v>
      </c>
    </row>
    <row r="172" s="2" customFormat="1">
      <c r="A172" s="38"/>
      <c r="B172" s="39"/>
      <c r="C172" s="40"/>
      <c r="D172" s="234" t="s">
        <v>210</v>
      </c>
      <c r="E172" s="40"/>
      <c r="F172" s="235" t="s">
        <v>437</v>
      </c>
      <c r="G172" s="40"/>
      <c r="H172" s="40"/>
      <c r="I172" s="236"/>
      <c r="J172" s="40"/>
      <c r="K172" s="40"/>
      <c r="L172" s="44"/>
      <c r="M172" s="237"/>
      <c r="N172" s="23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210</v>
      </c>
      <c r="AU172" s="17" t="s">
        <v>86</v>
      </c>
    </row>
    <row r="173" s="2" customFormat="1">
      <c r="A173" s="38"/>
      <c r="B173" s="39"/>
      <c r="C173" s="40"/>
      <c r="D173" s="282" t="s">
        <v>423</v>
      </c>
      <c r="E173" s="40"/>
      <c r="F173" s="283" t="s">
        <v>438</v>
      </c>
      <c r="G173" s="40"/>
      <c r="H173" s="40"/>
      <c r="I173" s="236"/>
      <c r="J173" s="40"/>
      <c r="K173" s="40"/>
      <c r="L173" s="44"/>
      <c r="M173" s="237"/>
      <c r="N173" s="23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423</v>
      </c>
      <c r="AU173" s="17" t="s">
        <v>86</v>
      </c>
    </row>
    <row r="174" s="15" customFormat="1">
      <c r="A174" s="15"/>
      <c r="B174" s="284"/>
      <c r="C174" s="285"/>
      <c r="D174" s="234" t="s">
        <v>268</v>
      </c>
      <c r="E174" s="286" t="s">
        <v>1</v>
      </c>
      <c r="F174" s="287" t="s">
        <v>459</v>
      </c>
      <c r="G174" s="285"/>
      <c r="H174" s="286" t="s">
        <v>1</v>
      </c>
      <c r="I174" s="288"/>
      <c r="J174" s="285"/>
      <c r="K174" s="285"/>
      <c r="L174" s="289"/>
      <c r="M174" s="290"/>
      <c r="N174" s="291"/>
      <c r="O174" s="291"/>
      <c r="P174" s="291"/>
      <c r="Q174" s="291"/>
      <c r="R174" s="291"/>
      <c r="S174" s="291"/>
      <c r="T174" s="29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3" t="s">
        <v>268</v>
      </c>
      <c r="AU174" s="293" t="s">
        <v>86</v>
      </c>
      <c r="AV174" s="15" t="s">
        <v>84</v>
      </c>
      <c r="AW174" s="15" t="s">
        <v>33</v>
      </c>
      <c r="AX174" s="15" t="s">
        <v>77</v>
      </c>
      <c r="AY174" s="293" t="s">
        <v>203</v>
      </c>
    </row>
    <row r="175" s="12" customFormat="1">
      <c r="A175" s="12"/>
      <c r="B175" s="239"/>
      <c r="C175" s="240"/>
      <c r="D175" s="234" t="s">
        <v>268</v>
      </c>
      <c r="E175" s="241" t="s">
        <v>1</v>
      </c>
      <c r="F175" s="242" t="s">
        <v>460</v>
      </c>
      <c r="G175" s="240"/>
      <c r="H175" s="243">
        <v>0.5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9" t="s">
        <v>268</v>
      </c>
      <c r="AU175" s="249" t="s">
        <v>86</v>
      </c>
      <c r="AV175" s="12" t="s">
        <v>86</v>
      </c>
      <c r="AW175" s="12" t="s">
        <v>33</v>
      </c>
      <c r="AX175" s="12" t="s">
        <v>84</v>
      </c>
      <c r="AY175" s="249" t="s">
        <v>203</v>
      </c>
    </row>
    <row r="176" s="11" customFormat="1" ht="25.92" customHeight="1">
      <c r="A176" s="11"/>
      <c r="B176" s="207"/>
      <c r="C176" s="208"/>
      <c r="D176" s="209" t="s">
        <v>76</v>
      </c>
      <c r="E176" s="210" t="s">
        <v>463</v>
      </c>
      <c r="F176" s="210" t="s">
        <v>464</v>
      </c>
      <c r="G176" s="208"/>
      <c r="H176" s="208"/>
      <c r="I176" s="211"/>
      <c r="J176" s="212">
        <f>BK176</f>
        <v>0</v>
      </c>
      <c r="K176" s="208"/>
      <c r="L176" s="213"/>
      <c r="M176" s="214"/>
      <c r="N176" s="215"/>
      <c r="O176" s="215"/>
      <c r="P176" s="216">
        <f>P177</f>
        <v>0</v>
      </c>
      <c r="Q176" s="215"/>
      <c r="R176" s="216">
        <f>R177</f>
        <v>0</v>
      </c>
      <c r="S176" s="215"/>
      <c r="T176" s="217">
        <f>T177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18" t="s">
        <v>84</v>
      </c>
      <c r="AT176" s="219" t="s">
        <v>76</v>
      </c>
      <c r="AU176" s="219" t="s">
        <v>77</v>
      </c>
      <c r="AY176" s="218" t="s">
        <v>203</v>
      </c>
      <c r="BK176" s="220">
        <f>BK177</f>
        <v>0</v>
      </c>
    </row>
    <row r="177" s="11" customFormat="1" ht="22.8" customHeight="1">
      <c r="A177" s="11"/>
      <c r="B177" s="207"/>
      <c r="C177" s="208"/>
      <c r="D177" s="209" t="s">
        <v>76</v>
      </c>
      <c r="E177" s="280" t="s">
        <v>556</v>
      </c>
      <c r="F177" s="280" t="s">
        <v>636</v>
      </c>
      <c r="G177" s="208"/>
      <c r="H177" s="208"/>
      <c r="I177" s="211"/>
      <c r="J177" s="281">
        <f>BK177</f>
        <v>0</v>
      </c>
      <c r="K177" s="208"/>
      <c r="L177" s="213"/>
      <c r="M177" s="214"/>
      <c r="N177" s="215"/>
      <c r="O177" s="215"/>
      <c r="P177" s="216">
        <f>SUM(P178:P196)</f>
        <v>0</v>
      </c>
      <c r="Q177" s="215"/>
      <c r="R177" s="216">
        <f>SUM(R178:R196)</f>
        <v>0</v>
      </c>
      <c r="S177" s="215"/>
      <c r="T177" s="217">
        <f>SUM(T178:T196)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8" t="s">
        <v>84</v>
      </c>
      <c r="AT177" s="219" t="s">
        <v>76</v>
      </c>
      <c r="AU177" s="219" t="s">
        <v>84</v>
      </c>
      <c r="AY177" s="218" t="s">
        <v>203</v>
      </c>
      <c r="BK177" s="220">
        <f>SUM(BK178:BK196)</f>
        <v>0</v>
      </c>
    </row>
    <row r="178" s="2" customFormat="1" ht="24.15" customHeight="1">
      <c r="A178" s="38"/>
      <c r="B178" s="39"/>
      <c r="C178" s="221" t="s">
        <v>237</v>
      </c>
      <c r="D178" s="221" t="s">
        <v>204</v>
      </c>
      <c r="E178" s="222" t="s">
        <v>467</v>
      </c>
      <c r="F178" s="223" t="s">
        <v>468</v>
      </c>
      <c r="G178" s="224" t="s">
        <v>227</v>
      </c>
      <c r="H178" s="225">
        <v>1664</v>
      </c>
      <c r="I178" s="226"/>
      <c r="J178" s="227">
        <f>ROUND(I178*H178,2)</f>
        <v>0</v>
      </c>
      <c r="K178" s="223" t="s">
        <v>420</v>
      </c>
      <c r="L178" s="44"/>
      <c r="M178" s="228" t="s">
        <v>1</v>
      </c>
      <c r="N178" s="229" t="s">
        <v>42</v>
      </c>
      <c r="O178" s="91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2" t="s">
        <v>125</v>
      </c>
      <c r="AT178" s="232" t="s">
        <v>204</v>
      </c>
      <c r="AU178" s="232" t="s">
        <v>86</v>
      </c>
      <c r="AY178" s="17" t="s">
        <v>203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84</v>
      </c>
      <c r="BK178" s="233">
        <f>ROUND(I178*H178,2)</f>
        <v>0</v>
      </c>
      <c r="BL178" s="17" t="s">
        <v>125</v>
      </c>
      <c r="BM178" s="232" t="s">
        <v>559</v>
      </c>
    </row>
    <row r="179" s="2" customFormat="1">
      <c r="A179" s="38"/>
      <c r="B179" s="39"/>
      <c r="C179" s="40"/>
      <c r="D179" s="234" t="s">
        <v>210</v>
      </c>
      <c r="E179" s="40"/>
      <c r="F179" s="235" t="s">
        <v>470</v>
      </c>
      <c r="G179" s="40"/>
      <c r="H179" s="40"/>
      <c r="I179" s="236"/>
      <c r="J179" s="40"/>
      <c r="K179" s="40"/>
      <c r="L179" s="44"/>
      <c r="M179" s="237"/>
      <c r="N179" s="23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210</v>
      </c>
      <c r="AU179" s="17" t="s">
        <v>86</v>
      </c>
    </row>
    <row r="180" s="2" customFormat="1">
      <c r="A180" s="38"/>
      <c r="B180" s="39"/>
      <c r="C180" s="40"/>
      <c r="D180" s="282" t="s">
        <v>423</v>
      </c>
      <c r="E180" s="40"/>
      <c r="F180" s="283" t="s">
        <v>471</v>
      </c>
      <c r="G180" s="40"/>
      <c r="H180" s="40"/>
      <c r="I180" s="236"/>
      <c r="J180" s="40"/>
      <c r="K180" s="40"/>
      <c r="L180" s="44"/>
      <c r="M180" s="237"/>
      <c r="N180" s="23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423</v>
      </c>
      <c r="AU180" s="17" t="s">
        <v>86</v>
      </c>
    </row>
    <row r="181" s="15" customFormat="1">
      <c r="A181" s="15"/>
      <c r="B181" s="284"/>
      <c r="C181" s="285"/>
      <c r="D181" s="234" t="s">
        <v>268</v>
      </c>
      <c r="E181" s="286" t="s">
        <v>1</v>
      </c>
      <c r="F181" s="287" t="s">
        <v>560</v>
      </c>
      <c r="G181" s="285"/>
      <c r="H181" s="286" t="s">
        <v>1</v>
      </c>
      <c r="I181" s="288"/>
      <c r="J181" s="285"/>
      <c r="K181" s="285"/>
      <c r="L181" s="289"/>
      <c r="M181" s="290"/>
      <c r="N181" s="291"/>
      <c r="O181" s="291"/>
      <c r="P181" s="291"/>
      <c r="Q181" s="291"/>
      <c r="R181" s="291"/>
      <c r="S181" s="291"/>
      <c r="T181" s="29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93" t="s">
        <v>268</v>
      </c>
      <c r="AU181" s="293" t="s">
        <v>86</v>
      </c>
      <c r="AV181" s="15" t="s">
        <v>84</v>
      </c>
      <c r="AW181" s="15" t="s">
        <v>33</v>
      </c>
      <c r="AX181" s="15" t="s">
        <v>77</v>
      </c>
      <c r="AY181" s="293" t="s">
        <v>203</v>
      </c>
    </row>
    <row r="182" s="12" customFormat="1">
      <c r="A182" s="12"/>
      <c r="B182" s="239"/>
      <c r="C182" s="240"/>
      <c r="D182" s="234" t="s">
        <v>268</v>
      </c>
      <c r="E182" s="241" t="s">
        <v>1</v>
      </c>
      <c r="F182" s="242" t="s">
        <v>561</v>
      </c>
      <c r="G182" s="240"/>
      <c r="H182" s="243">
        <v>1664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9" t="s">
        <v>268</v>
      </c>
      <c r="AU182" s="249" t="s">
        <v>86</v>
      </c>
      <c r="AV182" s="12" t="s">
        <v>86</v>
      </c>
      <c r="AW182" s="12" t="s">
        <v>33</v>
      </c>
      <c r="AX182" s="12" t="s">
        <v>77</v>
      </c>
      <c r="AY182" s="249" t="s">
        <v>203</v>
      </c>
    </row>
    <row r="183" s="13" customFormat="1">
      <c r="A183" s="13"/>
      <c r="B183" s="250"/>
      <c r="C183" s="251"/>
      <c r="D183" s="234" t="s">
        <v>268</v>
      </c>
      <c r="E183" s="252" t="s">
        <v>1</v>
      </c>
      <c r="F183" s="253" t="s">
        <v>271</v>
      </c>
      <c r="G183" s="251"/>
      <c r="H183" s="254">
        <v>1664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268</v>
      </c>
      <c r="AU183" s="260" t="s">
        <v>86</v>
      </c>
      <c r="AV183" s="13" t="s">
        <v>125</v>
      </c>
      <c r="AW183" s="13" t="s">
        <v>33</v>
      </c>
      <c r="AX183" s="13" t="s">
        <v>84</v>
      </c>
      <c r="AY183" s="260" t="s">
        <v>203</v>
      </c>
    </row>
    <row r="184" s="2" customFormat="1" ht="24.15" customHeight="1">
      <c r="A184" s="38"/>
      <c r="B184" s="39"/>
      <c r="C184" s="221" t="s">
        <v>241</v>
      </c>
      <c r="D184" s="221" t="s">
        <v>204</v>
      </c>
      <c r="E184" s="222" t="s">
        <v>474</v>
      </c>
      <c r="F184" s="223" t="s">
        <v>475</v>
      </c>
      <c r="G184" s="224" t="s">
        <v>220</v>
      </c>
      <c r="H184" s="225">
        <v>0.0040000000000000001</v>
      </c>
      <c r="I184" s="226"/>
      <c r="J184" s="227">
        <f>ROUND(I184*H184,2)</f>
        <v>0</v>
      </c>
      <c r="K184" s="223" t="s">
        <v>420</v>
      </c>
      <c r="L184" s="44"/>
      <c r="M184" s="228" t="s">
        <v>1</v>
      </c>
      <c r="N184" s="229" t="s">
        <v>42</v>
      </c>
      <c r="O184" s="91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125</v>
      </c>
      <c r="AT184" s="232" t="s">
        <v>204</v>
      </c>
      <c r="AU184" s="232" t="s">
        <v>86</v>
      </c>
      <c r="AY184" s="17" t="s">
        <v>203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84</v>
      </c>
      <c r="BK184" s="233">
        <f>ROUND(I184*H184,2)</f>
        <v>0</v>
      </c>
      <c r="BL184" s="17" t="s">
        <v>125</v>
      </c>
      <c r="BM184" s="232" t="s">
        <v>563</v>
      </c>
    </row>
    <row r="185" s="2" customFormat="1">
      <c r="A185" s="38"/>
      <c r="B185" s="39"/>
      <c r="C185" s="40"/>
      <c r="D185" s="234" t="s">
        <v>210</v>
      </c>
      <c r="E185" s="40"/>
      <c r="F185" s="235" t="s">
        <v>477</v>
      </c>
      <c r="G185" s="40"/>
      <c r="H185" s="40"/>
      <c r="I185" s="236"/>
      <c r="J185" s="40"/>
      <c r="K185" s="40"/>
      <c r="L185" s="44"/>
      <c r="M185" s="237"/>
      <c r="N185" s="23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210</v>
      </c>
      <c r="AU185" s="17" t="s">
        <v>86</v>
      </c>
    </row>
    <row r="186" s="2" customFormat="1">
      <c r="A186" s="38"/>
      <c r="B186" s="39"/>
      <c r="C186" s="40"/>
      <c r="D186" s="282" t="s">
        <v>423</v>
      </c>
      <c r="E186" s="40"/>
      <c r="F186" s="283" t="s">
        <v>478</v>
      </c>
      <c r="G186" s="40"/>
      <c r="H186" s="40"/>
      <c r="I186" s="236"/>
      <c r="J186" s="40"/>
      <c r="K186" s="40"/>
      <c r="L186" s="44"/>
      <c r="M186" s="237"/>
      <c r="N186" s="23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423</v>
      </c>
      <c r="AU186" s="17" t="s">
        <v>86</v>
      </c>
    </row>
    <row r="187" s="15" customFormat="1">
      <c r="A187" s="15"/>
      <c r="B187" s="284"/>
      <c r="C187" s="285"/>
      <c r="D187" s="234" t="s">
        <v>268</v>
      </c>
      <c r="E187" s="286" t="s">
        <v>1</v>
      </c>
      <c r="F187" s="287" t="s">
        <v>564</v>
      </c>
      <c r="G187" s="285"/>
      <c r="H187" s="286" t="s">
        <v>1</v>
      </c>
      <c r="I187" s="288"/>
      <c r="J187" s="285"/>
      <c r="K187" s="285"/>
      <c r="L187" s="289"/>
      <c r="M187" s="290"/>
      <c r="N187" s="291"/>
      <c r="O187" s="291"/>
      <c r="P187" s="291"/>
      <c r="Q187" s="291"/>
      <c r="R187" s="291"/>
      <c r="S187" s="291"/>
      <c r="T187" s="29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93" t="s">
        <v>268</v>
      </c>
      <c r="AU187" s="293" t="s">
        <v>86</v>
      </c>
      <c r="AV187" s="15" t="s">
        <v>84</v>
      </c>
      <c r="AW187" s="15" t="s">
        <v>33</v>
      </c>
      <c r="AX187" s="15" t="s">
        <v>77</v>
      </c>
      <c r="AY187" s="293" t="s">
        <v>203</v>
      </c>
    </row>
    <row r="188" s="12" customFormat="1">
      <c r="A188" s="12"/>
      <c r="B188" s="239"/>
      <c r="C188" s="240"/>
      <c r="D188" s="234" t="s">
        <v>268</v>
      </c>
      <c r="E188" s="241" t="s">
        <v>1</v>
      </c>
      <c r="F188" s="242" t="s">
        <v>565</v>
      </c>
      <c r="G188" s="240"/>
      <c r="H188" s="243">
        <v>0.0040000000000000001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9" t="s">
        <v>268</v>
      </c>
      <c r="AU188" s="249" t="s">
        <v>86</v>
      </c>
      <c r="AV188" s="12" t="s">
        <v>86</v>
      </c>
      <c r="AW188" s="12" t="s">
        <v>33</v>
      </c>
      <c r="AX188" s="12" t="s">
        <v>84</v>
      </c>
      <c r="AY188" s="249" t="s">
        <v>203</v>
      </c>
    </row>
    <row r="189" s="2" customFormat="1" ht="37.8" customHeight="1">
      <c r="A189" s="38"/>
      <c r="B189" s="39"/>
      <c r="C189" s="261" t="s">
        <v>247</v>
      </c>
      <c r="D189" s="261" t="s">
        <v>273</v>
      </c>
      <c r="E189" s="262" t="s">
        <v>567</v>
      </c>
      <c r="F189" s="263" t="s">
        <v>480</v>
      </c>
      <c r="G189" s="264" t="s">
        <v>481</v>
      </c>
      <c r="H189" s="265">
        <v>4.1600000000000001</v>
      </c>
      <c r="I189" s="266"/>
      <c r="J189" s="267">
        <f>ROUND(I189*H189,2)</f>
        <v>0</v>
      </c>
      <c r="K189" s="263" t="s">
        <v>1</v>
      </c>
      <c r="L189" s="268"/>
      <c r="M189" s="269" t="s">
        <v>1</v>
      </c>
      <c r="N189" s="270" t="s">
        <v>42</v>
      </c>
      <c r="O189" s="91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2" t="s">
        <v>237</v>
      </c>
      <c r="AT189" s="232" t="s">
        <v>273</v>
      </c>
      <c r="AU189" s="232" t="s">
        <v>86</v>
      </c>
      <c r="AY189" s="17" t="s">
        <v>203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84</v>
      </c>
      <c r="BK189" s="233">
        <f>ROUND(I189*H189,2)</f>
        <v>0</v>
      </c>
      <c r="BL189" s="17" t="s">
        <v>125</v>
      </c>
      <c r="BM189" s="232" t="s">
        <v>568</v>
      </c>
    </row>
    <row r="190" s="2" customFormat="1">
      <c r="A190" s="38"/>
      <c r="B190" s="39"/>
      <c r="C190" s="40"/>
      <c r="D190" s="234" t="s">
        <v>210</v>
      </c>
      <c r="E190" s="40"/>
      <c r="F190" s="235" t="s">
        <v>480</v>
      </c>
      <c r="G190" s="40"/>
      <c r="H190" s="40"/>
      <c r="I190" s="236"/>
      <c r="J190" s="40"/>
      <c r="K190" s="40"/>
      <c r="L190" s="44"/>
      <c r="M190" s="237"/>
      <c r="N190" s="23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210</v>
      </c>
      <c r="AU190" s="17" t="s">
        <v>86</v>
      </c>
    </row>
    <row r="191" s="12" customFormat="1">
      <c r="A191" s="12"/>
      <c r="B191" s="239"/>
      <c r="C191" s="240"/>
      <c r="D191" s="234" t="s">
        <v>268</v>
      </c>
      <c r="E191" s="241" t="s">
        <v>1</v>
      </c>
      <c r="F191" s="242" t="s">
        <v>569</v>
      </c>
      <c r="G191" s="240"/>
      <c r="H191" s="243">
        <v>4.1600000000000001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9" t="s">
        <v>268</v>
      </c>
      <c r="AU191" s="249" t="s">
        <v>86</v>
      </c>
      <c r="AV191" s="12" t="s">
        <v>86</v>
      </c>
      <c r="AW191" s="12" t="s">
        <v>33</v>
      </c>
      <c r="AX191" s="12" t="s">
        <v>84</v>
      </c>
      <c r="AY191" s="249" t="s">
        <v>203</v>
      </c>
    </row>
    <row r="192" s="2" customFormat="1" ht="33" customHeight="1">
      <c r="A192" s="38"/>
      <c r="B192" s="39"/>
      <c r="C192" s="221" t="s">
        <v>253</v>
      </c>
      <c r="D192" s="221" t="s">
        <v>204</v>
      </c>
      <c r="E192" s="222" t="s">
        <v>582</v>
      </c>
      <c r="F192" s="223" t="s">
        <v>583</v>
      </c>
      <c r="G192" s="224" t="s">
        <v>227</v>
      </c>
      <c r="H192" s="225">
        <v>208</v>
      </c>
      <c r="I192" s="226"/>
      <c r="J192" s="227">
        <f>ROUND(I192*H192,2)</f>
        <v>0</v>
      </c>
      <c r="K192" s="223" t="s">
        <v>420</v>
      </c>
      <c r="L192" s="44"/>
      <c r="M192" s="228" t="s">
        <v>1</v>
      </c>
      <c r="N192" s="229" t="s">
        <v>42</v>
      </c>
      <c r="O192" s="91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2" t="s">
        <v>125</v>
      </c>
      <c r="AT192" s="232" t="s">
        <v>204</v>
      </c>
      <c r="AU192" s="232" t="s">
        <v>86</v>
      </c>
      <c r="AY192" s="17" t="s">
        <v>203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84</v>
      </c>
      <c r="BK192" s="233">
        <f>ROUND(I192*H192,2)</f>
        <v>0</v>
      </c>
      <c r="BL192" s="17" t="s">
        <v>125</v>
      </c>
      <c r="BM192" s="232" t="s">
        <v>584</v>
      </c>
    </row>
    <row r="193" s="2" customFormat="1">
      <c r="A193" s="38"/>
      <c r="B193" s="39"/>
      <c r="C193" s="40"/>
      <c r="D193" s="234" t="s">
        <v>210</v>
      </c>
      <c r="E193" s="40"/>
      <c r="F193" s="235" t="s">
        <v>585</v>
      </c>
      <c r="G193" s="40"/>
      <c r="H193" s="40"/>
      <c r="I193" s="236"/>
      <c r="J193" s="40"/>
      <c r="K193" s="40"/>
      <c r="L193" s="44"/>
      <c r="M193" s="237"/>
      <c r="N193" s="23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210</v>
      </c>
      <c r="AU193" s="17" t="s">
        <v>86</v>
      </c>
    </row>
    <row r="194" s="2" customFormat="1">
      <c r="A194" s="38"/>
      <c r="B194" s="39"/>
      <c r="C194" s="40"/>
      <c r="D194" s="282" t="s">
        <v>423</v>
      </c>
      <c r="E194" s="40"/>
      <c r="F194" s="283" t="s">
        <v>586</v>
      </c>
      <c r="G194" s="40"/>
      <c r="H194" s="40"/>
      <c r="I194" s="236"/>
      <c r="J194" s="40"/>
      <c r="K194" s="40"/>
      <c r="L194" s="44"/>
      <c r="M194" s="237"/>
      <c r="N194" s="23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423</v>
      </c>
      <c r="AU194" s="17" t="s">
        <v>86</v>
      </c>
    </row>
    <row r="195" s="15" customFormat="1">
      <c r="A195" s="15"/>
      <c r="B195" s="284"/>
      <c r="C195" s="285"/>
      <c r="D195" s="234" t="s">
        <v>268</v>
      </c>
      <c r="E195" s="286" t="s">
        <v>1</v>
      </c>
      <c r="F195" s="287" t="s">
        <v>587</v>
      </c>
      <c r="G195" s="285"/>
      <c r="H195" s="286" t="s">
        <v>1</v>
      </c>
      <c r="I195" s="288"/>
      <c r="J195" s="285"/>
      <c r="K195" s="285"/>
      <c r="L195" s="289"/>
      <c r="M195" s="290"/>
      <c r="N195" s="291"/>
      <c r="O195" s="291"/>
      <c r="P195" s="291"/>
      <c r="Q195" s="291"/>
      <c r="R195" s="291"/>
      <c r="S195" s="291"/>
      <c r="T195" s="29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3" t="s">
        <v>268</v>
      </c>
      <c r="AU195" s="293" t="s">
        <v>86</v>
      </c>
      <c r="AV195" s="15" t="s">
        <v>84</v>
      </c>
      <c r="AW195" s="15" t="s">
        <v>33</v>
      </c>
      <c r="AX195" s="15" t="s">
        <v>77</v>
      </c>
      <c r="AY195" s="293" t="s">
        <v>203</v>
      </c>
    </row>
    <row r="196" s="12" customFormat="1">
      <c r="A196" s="12"/>
      <c r="B196" s="239"/>
      <c r="C196" s="240"/>
      <c r="D196" s="234" t="s">
        <v>268</v>
      </c>
      <c r="E196" s="241" t="s">
        <v>1</v>
      </c>
      <c r="F196" s="242" t="s">
        <v>575</v>
      </c>
      <c r="G196" s="240"/>
      <c r="H196" s="243">
        <v>208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9" t="s">
        <v>268</v>
      </c>
      <c r="AU196" s="249" t="s">
        <v>86</v>
      </c>
      <c r="AV196" s="12" t="s">
        <v>86</v>
      </c>
      <c r="AW196" s="12" t="s">
        <v>33</v>
      </c>
      <c r="AX196" s="12" t="s">
        <v>84</v>
      </c>
      <c r="AY196" s="249" t="s">
        <v>203</v>
      </c>
    </row>
    <row r="197" s="11" customFormat="1" ht="25.92" customHeight="1">
      <c r="A197" s="11"/>
      <c r="B197" s="207"/>
      <c r="C197" s="208"/>
      <c r="D197" s="209" t="s">
        <v>76</v>
      </c>
      <c r="E197" s="210" t="s">
        <v>483</v>
      </c>
      <c r="F197" s="210" t="s">
        <v>484</v>
      </c>
      <c r="G197" s="208"/>
      <c r="H197" s="208"/>
      <c r="I197" s="211"/>
      <c r="J197" s="212">
        <f>BK197</f>
        <v>0</v>
      </c>
      <c r="K197" s="208"/>
      <c r="L197" s="213"/>
      <c r="M197" s="214"/>
      <c r="N197" s="215"/>
      <c r="O197" s="215"/>
      <c r="P197" s="216">
        <f>P198</f>
        <v>0</v>
      </c>
      <c r="Q197" s="215"/>
      <c r="R197" s="216">
        <f>R198</f>
        <v>0</v>
      </c>
      <c r="S197" s="215"/>
      <c r="T197" s="217">
        <f>T198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18" t="s">
        <v>84</v>
      </c>
      <c r="AT197" s="219" t="s">
        <v>76</v>
      </c>
      <c r="AU197" s="219" t="s">
        <v>77</v>
      </c>
      <c r="AY197" s="218" t="s">
        <v>203</v>
      </c>
      <c r="BK197" s="220">
        <f>BK198</f>
        <v>0</v>
      </c>
    </row>
    <row r="198" s="11" customFormat="1" ht="22.8" customHeight="1">
      <c r="A198" s="11"/>
      <c r="B198" s="207"/>
      <c r="C198" s="208"/>
      <c r="D198" s="209" t="s">
        <v>76</v>
      </c>
      <c r="E198" s="280" t="s">
        <v>588</v>
      </c>
      <c r="F198" s="280" t="s">
        <v>635</v>
      </c>
      <c r="G198" s="208"/>
      <c r="H198" s="208"/>
      <c r="I198" s="211"/>
      <c r="J198" s="281">
        <f>BK198</f>
        <v>0</v>
      </c>
      <c r="K198" s="208"/>
      <c r="L198" s="213"/>
      <c r="M198" s="214"/>
      <c r="N198" s="215"/>
      <c r="O198" s="215"/>
      <c r="P198" s="216">
        <f>SUM(P199:P207)</f>
        <v>0</v>
      </c>
      <c r="Q198" s="215"/>
      <c r="R198" s="216">
        <f>SUM(R199:R207)</f>
        <v>0</v>
      </c>
      <c r="S198" s="215"/>
      <c r="T198" s="217">
        <f>SUM(T199:T207)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8" t="s">
        <v>84</v>
      </c>
      <c r="AT198" s="219" t="s">
        <v>76</v>
      </c>
      <c r="AU198" s="219" t="s">
        <v>84</v>
      </c>
      <c r="AY198" s="218" t="s">
        <v>203</v>
      </c>
      <c r="BK198" s="220">
        <f>SUM(BK199:BK207)</f>
        <v>0</v>
      </c>
    </row>
    <row r="199" s="2" customFormat="1" ht="33" customHeight="1">
      <c r="A199" s="38"/>
      <c r="B199" s="39"/>
      <c r="C199" s="221" t="s">
        <v>8</v>
      </c>
      <c r="D199" s="221" t="s">
        <v>204</v>
      </c>
      <c r="E199" s="222" t="s">
        <v>486</v>
      </c>
      <c r="F199" s="223" t="s">
        <v>487</v>
      </c>
      <c r="G199" s="224" t="s">
        <v>227</v>
      </c>
      <c r="H199" s="225">
        <v>182</v>
      </c>
      <c r="I199" s="226"/>
      <c r="J199" s="227">
        <f>ROUND(I199*H199,2)</f>
        <v>0</v>
      </c>
      <c r="K199" s="223" t="s">
        <v>420</v>
      </c>
      <c r="L199" s="44"/>
      <c r="M199" s="228" t="s">
        <v>1</v>
      </c>
      <c r="N199" s="229" t="s">
        <v>42</v>
      </c>
      <c r="O199" s="91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125</v>
      </c>
      <c r="AT199" s="232" t="s">
        <v>204</v>
      </c>
      <c r="AU199" s="232" t="s">
        <v>86</v>
      </c>
      <c r="AY199" s="17" t="s">
        <v>203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84</v>
      </c>
      <c r="BK199" s="233">
        <f>ROUND(I199*H199,2)</f>
        <v>0</v>
      </c>
      <c r="BL199" s="17" t="s">
        <v>125</v>
      </c>
      <c r="BM199" s="232" t="s">
        <v>590</v>
      </c>
    </row>
    <row r="200" s="2" customFormat="1">
      <c r="A200" s="38"/>
      <c r="B200" s="39"/>
      <c r="C200" s="40"/>
      <c r="D200" s="234" t="s">
        <v>210</v>
      </c>
      <c r="E200" s="40"/>
      <c r="F200" s="235" t="s">
        <v>489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210</v>
      </c>
      <c r="AU200" s="17" t="s">
        <v>86</v>
      </c>
    </row>
    <row r="201" s="2" customFormat="1">
      <c r="A201" s="38"/>
      <c r="B201" s="39"/>
      <c r="C201" s="40"/>
      <c r="D201" s="282" t="s">
        <v>423</v>
      </c>
      <c r="E201" s="40"/>
      <c r="F201" s="283" t="s">
        <v>490</v>
      </c>
      <c r="G201" s="40"/>
      <c r="H201" s="40"/>
      <c r="I201" s="236"/>
      <c r="J201" s="40"/>
      <c r="K201" s="40"/>
      <c r="L201" s="44"/>
      <c r="M201" s="237"/>
      <c r="N201" s="23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423</v>
      </c>
      <c r="AU201" s="17" t="s">
        <v>86</v>
      </c>
    </row>
    <row r="202" s="15" customFormat="1">
      <c r="A202" s="15"/>
      <c r="B202" s="284"/>
      <c r="C202" s="285"/>
      <c r="D202" s="234" t="s">
        <v>268</v>
      </c>
      <c r="E202" s="286" t="s">
        <v>1</v>
      </c>
      <c r="F202" s="287" t="s">
        <v>591</v>
      </c>
      <c r="G202" s="285"/>
      <c r="H202" s="286" t="s">
        <v>1</v>
      </c>
      <c r="I202" s="288"/>
      <c r="J202" s="285"/>
      <c r="K202" s="285"/>
      <c r="L202" s="289"/>
      <c r="M202" s="290"/>
      <c r="N202" s="291"/>
      <c r="O202" s="291"/>
      <c r="P202" s="291"/>
      <c r="Q202" s="291"/>
      <c r="R202" s="291"/>
      <c r="S202" s="291"/>
      <c r="T202" s="29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3" t="s">
        <v>268</v>
      </c>
      <c r="AU202" s="293" t="s">
        <v>86</v>
      </c>
      <c r="AV202" s="15" t="s">
        <v>84</v>
      </c>
      <c r="AW202" s="15" t="s">
        <v>33</v>
      </c>
      <c r="AX202" s="15" t="s">
        <v>77</v>
      </c>
      <c r="AY202" s="293" t="s">
        <v>203</v>
      </c>
    </row>
    <row r="203" s="12" customFormat="1">
      <c r="A203" s="12"/>
      <c r="B203" s="239"/>
      <c r="C203" s="240"/>
      <c r="D203" s="234" t="s">
        <v>268</v>
      </c>
      <c r="E203" s="241" t="s">
        <v>1</v>
      </c>
      <c r="F203" s="242" t="s">
        <v>592</v>
      </c>
      <c r="G203" s="240"/>
      <c r="H203" s="243">
        <v>182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9" t="s">
        <v>268</v>
      </c>
      <c r="AU203" s="249" t="s">
        <v>86</v>
      </c>
      <c r="AV203" s="12" t="s">
        <v>86</v>
      </c>
      <c r="AW203" s="12" t="s">
        <v>33</v>
      </c>
      <c r="AX203" s="12" t="s">
        <v>77</v>
      </c>
      <c r="AY203" s="249" t="s">
        <v>203</v>
      </c>
    </row>
    <row r="204" s="13" customFormat="1">
      <c r="A204" s="13"/>
      <c r="B204" s="250"/>
      <c r="C204" s="251"/>
      <c r="D204" s="234" t="s">
        <v>268</v>
      </c>
      <c r="E204" s="252" t="s">
        <v>1</v>
      </c>
      <c r="F204" s="253" t="s">
        <v>271</v>
      </c>
      <c r="G204" s="251"/>
      <c r="H204" s="254">
        <v>182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268</v>
      </c>
      <c r="AU204" s="260" t="s">
        <v>86</v>
      </c>
      <c r="AV204" s="13" t="s">
        <v>125</v>
      </c>
      <c r="AW204" s="13" t="s">
        <v>33</v>
      </c>
      <c r="AX204" s="13" t="s">
        <v>84</v>
      </c>
      <c r="AY204" s="260" t="s">
        <v>203</v>
      </c>
    </row>
    <row r="205" s="2" customFormat="1" ht="33" customHeight="1">
      <c r="A205" s="38"/>
      <c r="B205" s="39"/>
      <c r="C205" s="221" t="s">
        <v>263</v>
      </c>
      <c r="D205" s="221" t="s">
        <v>204</v>
      </c>
      <c r="E205" s="222" t="s">
        <v>582</v>
      </c>
      <c r="F205" s="223" t="s">
        <v>583</v>
      </c>
      <c r="G205" s="224" t="s">
        <v>227</v>
      </c>
      <c r="H205" s="225">
        <v>91</v>
      </c>
      <c r="I205" s="226"/>
      <c r="J205" s="227">
        <f>ROUND(I205*H205,2)</f>
        <v>0</v>
      </c>
      <c r="K205" s="223" t="s">
        <v>420</v>
      </c>
      <c r="L205" s="44"/>
      <c r="M205" s="228" t="s">
        <v>1</v>
      </c>
      <c r="N205" s="229" t="s">
        <v>42</v>
      </c>
      <c r="O205" s="91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2" t="s">
        <v>125</v>
      </c>
      <c r="AT205" s="232" t="s">
        <v>204</v>
      </c>
      <c r="AU205" s="232" t="s">
        <v>86</v>
      </c>
      <c r="AY205" s="17" t="s">
        <v>203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84</v>
      </c>
      <c r="BK205" s="233">
        <f>ROUND(I205*H205,2)</f>
        <v>0</v>
      </c>
      <c r="BL205" s="17" t="s">
        <v>125</v>
      </c>
      <c r="BM205" s="232" t="s">
        <v>594</v>
      </c>
    </row>
    <row r="206" s="2" customFormat="1">
      <c r="A206" s="38"/>
      <c r="B206" s="39"/>
      <c r="C206" s="40"/>
      <c r="D206" s="234" t="s">
        <v>210</v>
      </c>
      <c r="E206" s="40"/>
      <c r="F206" s="235" t="s">
        <v>585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210</v>
      </c>
      <c r="AU206" s="17" t="s">
        <v>86</v>
      </c>
    </row>
    <row r="207" s="2" customFormat="1">
      <c r="A207" s="38"/>
      <c r="B207" s="39"/>
      <c r="C207" s="40"/>
      <c r="D207" s="282" t="s">
        <v>423</v>
      </c>
      <c r="E207" s="40"/>
      <c r="F207" s="283" t="s">
        <v>586</v>
      </c>
      <c r="G207" s="40"/>
      <c r="H207" s="40"/>
      <c r="I207" s="236"/>
      <c r="J207" s="40"/>
      <c r="K207" s="40"/>
      <c r="L207" s="44"/>
      <c r="M207" s="237"/>
      <c r="N207" s="23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423</v>
      </c>
      <c r="AU207" s="17" t="s">
        <v>86</v>
      </c>
    </row>
    <row r="208" s="11" customFormat="1" ht="25.92" customHeight="1">
      <c r="A208" s="11"/>
      <c r="B208" s="207"/>
      <c r="C208" s="208"/>
      <c r="D208" s="209" t="s">
        <v>76</v>
      </c>
      <c r="E208" s="210" t="s">
        <v>493</v>
      </c>
      <c r="F208" s="210" t="s">
        <v>494</v>
      </c>
      <c r="G208" s="208"/>
      <c r="H208" s="208"/>
      <c r="I208" s="211"/>
      <c r="J208" s="212">
        <f>BK208</f>
        <v>0</v>
      </c>
      <c r="K208" s="208"/>
      <c r="L208" s="213"/>
      <c r="M208" s="214"/>
      <c r="N208" s="215"/>
      <c r="O208" s="215"/>
      <c r="P208" s="216">
        <f>P209</f>
        <v>0</v>
      </c>
      <c r="Q208" s="215"/>
      <c r="R208" s="216">
        <f>R209</f>
        <v>0</v>
      </c>
      <c r="S208" s="215"/>
      <c r="T208" s="217">
        <f>T209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18" t="s">
        <v>84</v>
      </c>
      <c r="AT208" s="219" t="s">
        <v>76</v>
      </c>
      <c r="AU208" s="219" t="s">
        <v>77</v>
      </c>
      <c r="AY208" s="218" t="s">
        <v>203</v>
      </c>
      <c r="BK208" s="220">
        <f>BK209</f>
        <v>0</v>
      </c>
    </row>
    <row r="209" s="11" customFormat="1" ht="22.8" customHeight="1">
      <c r="A209" s="11"/>
      <c r="B209" s="207"/>
      <c r="C209" s="208"/>
      <c r="D209" s="209" t="s">
        <v>76</v>
      </c>
      <c r="E209" s="280" t="s">
        <v>605</v>
      </c>
      <c r="F209" s="280" t="s">
        <v>635</v>
      </c>
      <c r="G209" s="208"/>
      <c r="H209" s="208"/>
      <c r="I209" s="211"/>
      <c r="J209" s="281">
        <f>BK209</f>
        <v>0</v>
      </c>
      <c r="K209" s="208"/>
      <c r="L209" s="213"/>
      <c r="M209" s="214"/>
      <c r="N209" s="215"/>
      <c r="O209" s="215"/>
      <c r="P209" s="216">
        <f>SUM(P210:P234)</f>
        <v>0</v>
      </c>
      <c r="Q209" s="215"/>
      <c r="R209" s="216">
        <f>SUM(R210:R234)</f>
        <v>0</v>
      </c>
      <c r="S209" s="215"/>
      <c r="T209" s="217">
        <f>SUM(T210:T234)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18" t="s">
        <v>84</v>
      </c>
      <c r="AT209" s="219" t="s">
        <v>76</v>
      </c>
      <c r="AU209" s="219" t="s">
        <v>84</v>
      </c>
      <c r="AY209" s="218" t="s">
        <v>203</v>
      </c>
      <c r="BK209" s="220">
        <f>SUM(BK210:BK234)</f>
        <v>0</v>
      </c>
    </row>
    <row r="210" s="2" customFormat="1" ht="24.15" customHeight="1">
      <c r="A210" s="38"/>
      <c r="B210" s="39"/>
      <c r="C210" s="221" t="s">
        <v>272</v>
      </c>
      <c r="D210" s="221" t="s">
        <v>204</v>
      </c>
      <c r="E210" s="222" t="s">
        <v>496</v>
      </c>
      <c r="F210" s="223" t="s">
        <v>497</v>
      </c>
      <c r="G210" s="224" t="s">
        <v>227</v>
      </c>
      <c r="H210" s="225">
        <v>400</v>
      </c>
      <c r="I210" s="226"/>
      <c r="J210" s="227">
        <f>ROUND(I210*H210,2)</f>
        <v>0</v>
      </c>
      <c r="K210" s="223" t="s">
        <v>420</v>
      </c>
      <c r="L210" s="44"/>
      <c r="M210" s="228" t="s">
        <v>1</v>
      </c>
      <c r="N210" s="229" t="s">
        <v>42</v>
      </c>
      <c r="O210" s="91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125</v>
      </c>
      <c r="AT210" s="232" t="s">
        <v>204</v>
      </c>
      <c r="AU210" s="232" t="s">
        <v>86</v>
      </c>
      <c r="AY210" s="17" t="s">
        <v>203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84</v>
      </c>
      <c r="BK210" s="233">
        <f>ROUND(I210*H210,2)</f>
        <v>0</v>
      </c>
      <c r="BL210" s="17" t="s">
        <v>125</v>
      </c>
      <c r="BM210" s="232" t="s">
        <v>607</v>
      </c>
    </row>
    <row r="211" s="2" customFormat="1">
      <c r="A211" s="38"/>
      <c r="B211" s="39"/>
      <c r="C211" s="40"/>
      <c r="D211" s="234" t="s">
        <v>210</v>
      </c>
      <c r="E211" s="40"/>
      <c r="F211" s="235" t="s">
        <v>499</v>
      </c>
      <c r="G211" s="40"/>
      <c r="H211" s="40"/>
      <c r="I211" s="236"/>
      <c r="J211" s="40"/>
      <c r="K211" s="40"/>
      <c r="L211" s="44"/>
      <c r="M211" s="237"/>
      <c r="N211" s="23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210</v>
      </c>
      <c r="AU211" s="17" t="s">
        <v>86</v>
      </c>
    </row>
    <row r="212" s="2" customFormat="1">
      <c r="A212" s="38"/>
      <c r="B212" s="39"/>
      <c r="C212" s="40"/>
      <c r="D212" s="282" t="s">
        <v>423</v>
      </c>
      <c r="E212" s="40"/>
      <c r="F212" s="283" t="s">
        <v>500</v>
      </c>
      <c r="G212" s="40"/>
      <c r="H212" s="40"/>
      <c r="I212" s="236"/>
      <c r="J212" s="40"/>
      <c r="K212" s="40"/>
      <c r="L212" s="44"/>
      <c r="M212" s="237"/>
      <c r="N212" s="23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423</v>
      </c>
      <c r="AU212" s="17" t="s">
        <v>86</v>
      </c>
    </row>
    <row r="213" s="15" customFormat="1">
      <c r="A213" s="15"/>
      <c r="B213" s="284"/>
      <c r="C213" s="285"/>
      <c r="D213" s="234" t="s">
        <v>268</v>
      </c>
      <c r="E213" s="286" t="s">
        <v>1</v>
      </c>
      <c r="F213" s="287" t="s">
        <v>491</v>
      </c>
      <c r="G213" s="285"/>
      <c r="H213" s="286" t="s">
        <v>1</v>
      </c>
      <c r="I213" s="288"/>
      <c r="J213" s="285"/>
      <c r="K213" s="285"/>
      <c r="L213" s="289"/>
      <c r="M213" s="290"/>
      <c r="N213" s="291"/>
      <c r="O213" s="291"/>
      <c r="P213" s="291"/>
      <c r="Q213" s="291"/>
      <c r="R213" s="291"/>
      <c r="S213" s="291"/>
      <c r="T213" s="29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93" t="s">
        <v>268</v>
      </c>
      <c r="AU213" s="293" t="s">
        <v>86</v>
      </c>
      <c r="AV213" s="15" t="s">
        <v>84</v>
      </c>
      <c r="AW213" s="15" t="s">
        <v>33</v>
      </c>
      <c r="AX213" s="15" t="s">
        <v>77</v>
      </c>
      <c r="AY213" s="293" t="s">
        <v>203</v>
      </c>
    </row>
    <row r="214" s="12" customFormat="1">
      <c r="A214" s="12"/>
      <c r="B214" s="239"/>
      <c r="C214" s="240"/>
      <c r="D214" s="234" t="s">
        <v>268</v>
      </c>
      <c r="E214" s="241" t="s">
        <v>1</v>
      </c>
      <c r="F214" s="242" t="s">
        <v>608</v>
      </c>
      <c r="G214" s="240"/>
      <c r="H214" s="243">
        <v>400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9" t="s">
        <v>268</v>
      </c>
      <c r="AU214" s="249" t="s">
        <v>86</v>
      </c>
      <c r="AV214" s="12" t="s">
        <v>86</v>
      </c>
      <c r="AW214" s="12" t="s">
        <v>33</v>
      </c>
      <c r="AX214" s="12" t="s">
        <v>77</v>
      </c>
      <c r="AY214" s="249" t="s">
        <v>203</v>
      </c>
    </row>
    <row r="215" s="13" customFormat="1">
      <c r="A215" s="13"/>
      <c r="B215" s="250"/>
      <c r="C215" s="251"/>
      <c r="D215" s="234" t="s">
        <v>268</v>
      </c>
      <c r="E215" s="252" t="s">
        <v>1</v>
      </c>
      <c r="F215" s="253" t="s">
        <v>271</v>
      </c>
      <c r="G215" s="251"/>
      <c r="H215" s="254">
        <v>400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268</v>
      </c>
      <c r="AU215" s="260" t="s">
        <v>86</v>
      </c>
      <c r="AV215" s="13" t="s">
        <v>125</v>
      </c>
      <c r="AW215" s="13" t="s">
        <v>33</v>
      </c>
      <c r="AX215" s="13" t="s">
        <v>84</v>
      </c>
      <c r="AY215" s="260" t="s">
        <v>203</v>
      </c>
    </row>
    <row r="216" s="2" customFormat="1" ht="24.15" customHeight="1">
      <c r="A216" s="38"/>
      <c r="B216" s="39"/>
      <c r="C216" s="221" t="s">
        <v>277</v>
      </c>
      <c r="D216" s="221" t="s">
        <v>204</v>
      </c>
      <c r="E216" s="222" t="s">
        <v>609</v>
      </c>
      <c r="F216" s="223" t="s">
        <v>610</v>
      </c>
      <c r="G216" s="224" t="s">
        <v>227</v>
      </c>
      <c r="H216" s="225">
        <v>100</v>
      </c>
      <c r="I216" s="226"/>
      <c r="J216" s="227">
        <f>ROUND(I216*H216,2)</f>
        <v>0</v>
      </c>
      <c r="K216" s="223" t="s">
        <v>1</v>
      </c>
      <c r="L216" s="44"/>
      <c r="M216" s="228" t="s">
        <v>1</v>
      </c>
      <c r="N216" s="229" t="s">
        <v>42</v>
      </c>
      <c r="O216" s="91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2" t="s">
        <v>125</v>
      </c>
      <c r="AT216" s="232" t="s">
        <v>204</v>
      </c>
      <c r="AU216" s="232" t="s">
        <v>86</v>
      </c>
      <c r="AY216" s="17" t="s">
        <v>203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84</v>
      </c>
      <c r="BK216" s="233">
        <f>ROUND(I216*H216,2)</f>
        <v>0</v>
      </c>
      <c r="BL216" s="17" t="s">
        <v>125</v>
      </c>
      <c r="BM216" s="232" t="s">
        <v>611</v>
      </c>
    </row>
    <row r="217" s="2" customFormat="1">
      <c r="A217" s="38"/>
      <c r="B217" s="39"/>
      <c r="C217" s="40"/>
      <c r="D217" s="234" t="s">
        <v>210</v>
      </c>
      <c r="E217" s="40"/>
      <c r="F217" s="235" t="s">
        <v>610</v>
      </c>
      <c r="G217" s="40"/>
      <c r="H217" s="40"/>
      <c r="I217" s="236"/>
      <c r="J217" s="40"/>
      <c r="K217" s="40"/>
      <c r="L217" s="44"/>
      <c r="M217" s="237"/>
      <c r="N217" s="23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210</v>
      </c>
      <c r="AU217" s="17" t="s">
        <v>86</v>
      </c>
    </row>
    <row r="218" s="15" customFormat="1">
      <c r="A218" s="15"/>
      <c r="B218" s="284"/>
      <c r="C218" s="285"/>
      <c r="D218" s="234" t="s">
        <v>268</v>
      </c>
      <c r="E218" s="286" t="s">
        <v>1</v>
      </c>
      <c r="F218" s="287" t="s">
        <v>612</v>
      </c>
      <c r="G218" s="285"/>
      <c r="H218" s="286" t="s">
        <v>1</v>
      </c>
      <c r="I218" s="288"/>
      <c r="J218" s="285"/>
      <c r="K218" s="285"/>
      <c r="L218" s="289"/>
      <c r="M218" s="290"/>
      <c r="N218" s="291"/>
      <c r="O218" s="291"/>
      <c r="P218" s="291"/>
      <c r="Q218" s="291"/>
      <c r="R218" s="291"/>
      <c r="S218" s="291"/>
      <c r="T218" s="29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3" t="s">
        <v>268</v>
      </c>
      <c r="AU218" s="293" t="s">
        <v>86</v>
      </c>
      <c r="AV218" s="15" t="s">
        <v>84</v>
      </c>
      <c r="AW218" s="15" t="s">
        <v>33</v>
      </c>
      <c r="AX218" s="15" t="s">
        <v>77</v>
      </c>
      <c r="AY218" s="293" t="s">
        <v>203</v>
      </c>
    </row>
    <row r="219" s="15" customFormat="1">
      <c r="A219" s="15"/>
      <c r="B219" s="284"/>
      <c r="C219" s="285"/>
      <c r="D219" s="234" t="s">
        <v>268</v>
      </c>
      <c r="E219" s="286" t="s">
        <v>1</v>
      </c>
      <c r="F219" s="287" t="s">
        <v>587</v>
      </c>
      <c r="G219" s="285"/>
      <c r="H219" s="286" t="s">
        <v>1</v>
      </c>
      <c r="I219" s="288"/>
      <c r="J219" s="285"/>
      <c r="K219" s="285"/>
      <c r="L219" s="289"/>
      <c r="M219" s="290"/>
      <c r="N219" s="291"/>
      <c r="O219" s="291"/>
      <c r="P219" s="291"/>
      <c r="Q219" s="291"/>
      <c r="R219" s="291"/>
      <c r="S219" s="291"/>
      <c r="T219" s="29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3" t="s">
        <v>268</v>
      </c>
      <c r="AU219" s="293" t="s">
        <v>86</v>
      </c>
      <c r="AV219" s="15" t="s">
        <v>84</v>
      </c>
      <c r="AW219" s="15" t="s">
        <v>33</v>
      </c>
      <c r="AX219" s="15" t="s">
        <v>77</v>
      </c>
      <c r="AY219" s="293" t="s">
        <v>203</v>
      </c>
    </row>
    <row r="220" s="12" customFormat="1">
      <c r="A220" s="12"/>
      <c r="B220" s="239"/>
      <c r="C220" s="240"/>
      <c r="D220" s="234" t="s">
        <v>268</v>
      </c>
      <c r="E220" s="241" t="s">
        <v>1</v>
      </c>
      <c r="F220" s="242" t="s">
        <v>508</v>
      </c>
      <c r="G220" s="240"/>
      <c r="H220" s="243">
        <v>100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49" t="s">
        <v>268</v>
      </c>
      <c r="AU220" s="249" t="s">
        <v>86</v>
      </c>
      <c r="AV220" s="12" t="s">
        <v>86</v>
      </c>
      <c r="AW220" s="12" t="s">
        <v>33</v>
      </c>
      <c r="AX220" s="12" t="s">
        <v>84</v>
      </c>
      <c r="AY220" s="249" t="s">
        <v>203</v>
      </c>
    </row>
    <row r="221" s="2" customFormat="1" ht="33" customHeight="1">
      <c r="A221" s="38"/>
      <c r="B221" s="39"/>
      <c r="C221" s="221" t="s">
        <v>256</v>
      </c>
      <c r="D221" s="221" t="s">
        <v>204</v>
      </c>
      <c r="E221" s="222" t="s">
        <v>503</v>
      </c>
      <c r="F221" s="223" t="s">
        <v>504</v>
      </c>
      <c r="G221" s="224" t="s">
        <v>227</v>
      </c>
      <c r="H221" s="225">
        <v>200</v>
      </c>
      <c r="I221" s="226"/>
      <c r="J221" s="227">
        <f>ROUND(I221*H221,2)</f>
        <v>0</v>
      </c>
      <c r="K221" s="223" t="s">
        <v>420</v>
      </c>
      <c r="L221" s="44"/>
      <c r="M221" s="228" t="s">
        <v>1</v>
      </c>
      <c r="N221" s="229" t="s">
        <v>42</v>
      </c>
      <c r="O221" s="91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2" t="s">
        <v>125</v>
      </c>
      <c r="AT221" s="232" t="s">
        <v>204</v>
      </c>
      <c r="AU221" s="232" t="s">
        <v>86</v>
      </c>
      <c r="AY221" s="17" t="s">
        <v>203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84</v>
      </c>
      <c r="BK221" s="233">
        <f>ROUND(I221*H221,2)</f>
        <v>0</v>
      </c>
      <c r="BL221" s="17" t="s">
        <v>125</v>
      </c>
      <c r="BM221" s="232" t="s">
        <v>614</v>
      </c>
    </row>
    <row r="222" s="2" customFormat="1">
      <c r="A222" s="38"/>
      <c r="B222" s="39"/>
      <c r="C222" s="40"/>
      <c r="D222" s="234" t="s">
        <v>210</v>
      </c>
      <c r="E222" s="40"/>
      <c r="F222" s="235" t="s">
        <v>506</v>
      </c>
      <c r="G222" s="40"/>
      <c r="H222" s="40"/>
      <c r="I222" s="236"/>
      <c r="J222" s="40"/>
      <c r="K222" s="40"/>
      <c r="L222" s="44"/>
      <c r="M222" s="237"/>
      <c r="N222" s="23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210</v>
      </c>
      <c r="AU222" s="17" t="s">
        <v>86</v>
      </c>
    </row>
    <row r="223" s="2" customFormat="1">
      <c r="A223" s="38"/>
      <c r="B223" s="39"/>
      <c r="C223" s="40"/>
      <c r="D223" s="282" t="s">
        <v>423</v>
      </c>
      <c r="E223" s="40"/>
      <c r="F223" s="283" t="s">
        <v>507</v>
      </c>
      <c r="G223" s="40"/>
      <c r="H223" s="40"/>
      <c r="I223" s="236"/>
      <c r="J223" s="40"/>
      <c r="K223" s="40"/>
      <c r="L223" s="44"/>
      <c r="M223" s="237"/>
      <c r="N223" s="238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423</v>
      </c>
      <c r="AU223" s="17" t="s">
        <v>86</v>
      </c>
    </row>
    <row r="224" s="15" customFormat="1">
      <c r="A224" s="15"/>
      <c r="B224" s="284"/>
      <c r="C224" s="285"/>
      <c r="D224" s="234" t="s">
        <v>268</v>
      </c>
      <c r="E224" s="286" t="s">
        <v>1</v>
      </c>
      <c r="F224" s="287" t="s">
        <v>615</v>
      </c>
      <c r="G224" s="285"/>
      <c r="H224" s="286" t="s">
        <v>1</v>
      </c>
      <c r="I224" s="288"/>
      <c r="J224" s="285"/>
      <c r="K224" s="285"/>
      <c r="L224" s="289"/>
      <c r="M224" s="290"/>
      <c r="N224" s="291"/>
      <c r="O224" s="291"/>
      <c r="P224" s="291"/>
      <c r="Q224" s="291"/>
      <c r="R224" s="291"/>
      <c r="S224" s="291"/>
      <c r="T224" s="29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93" t="s">
        <v>268</v>
      </c>
      <c r="AU224" s="293" t="s">
        <v>86</v>
      </c>
      <c r="AV224" s="15" t="s">
        <v>84</v>
      </c>
      <c r="AW224" s="15" t="s">
        <v>33</v>
      </c>
      <c r="AX224" s="15" t="s">
        <v>77</v>
      </c>
      <c r="AY224" s="293" t="s">
        <v>203</v>
      </c>
    </row>
    <row r="225" s="12" customFormat="1">
      <c r="A225" s="12"/>
      <c r="B225" s="239"/>
      <c r="C225" s="240"/>
      <c r="D225" s="234" t="s">
        <v>268</v>
      </c>
      <c r="E225" s="241" t="s">
        <v>1</v>
      </c>
      <c r="F225" s="242" t="s">
        <v>616</v>
      </c>
      <c r="G225" s="240"/>
      <c r="H225" s="243">
        <v>200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9" t="s">
        <v>268</v>
      </c>
      <c r="AU225" s="249" t="s">
        <v>86</v>
      </c>
      <c r="AV225" s="12" t="s">
        <v>86</v>
      </c>
      <c r="AW225" s="12" t="s">
        <v>33</v>
      </c>
      <c r="AX225" s="12" t="s">
        <v>77</v>
      </c>
      <c r="AY225" s="249" t="s">
        <v>203</v>
      </c>
    </row>
    <row r="226" s="13" customFormat="1">
      <c r="A226" s="13"/>
      <c r="B226" s="250"/>
      <c r="C226" s="251"/>
      <c r="D226" s="234" t="s">
        <v>268</v>
      </c>
      <c r="E226" s="252" t="s">
        <v>1</v>
      </c>
      <c r="F226" s="253" t="s">
        <v>271</v>
      </c>
      <c r="G226" s="251"/>
      <c r="H226" s="254">
        <v>200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268</v>
      </c>
      <c r="AU226" s="260" t="s">
        <v>86</v>
      </c>
      <c r="AV226" s="13" t="s">
        <v>125</v>
      </c>
      <c r="AW226" s="13" t="s">
        <v>33</v>
      </c>
      <c r="AX226" s="13" t="s">
        <v>84</v>
      </c>
      <c r="AY226" s="260" t="s">
        <v>203</v>
      </c>
    </row>
    <row r="227" s="2" customFormat="1" ht="24.15" customHeight="1">
      <c r="A227" s="38"/>
      <c r="B227" s="39"/>
      <c r="C227" s="221" t="s">
        <v>554</v>
      </c>
      <c r="D227" s="221" t="s">
        <v>204</v>
      </c>
      <c r="E227" s="222" t="s">
        <v>618</v>
      </c>
      <c r="F227" s="223" t="s">
        <v>619</v>
      </c>
      <c r="G227" s="224" t="s">
        <v>266</v>
      </c>
      <c r="H227" s="225">
        <v>50</v>
      </c>
      <c r="I227" s="226"/>
      <c r="J227" s="227">
        <f>ROUND(I227*H227,2)</f>
        <v>0</v>
      </c>
      <c r="K227" s="223" t="s">
        <v>420</v>
      </c>
      <c r="L227" s="44"/>
      <c r="M227" s="228" t="s">
        <v>1</v>
      </c>
      <c r="N227" s="229" t="s">
        <v>42</v>
      </c>
      <c r="O227" s="91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2" t="s">
        <v>125</v>
      </c>
      <c r="AT227" s="232" t="s">
        <v>204</v>
      </c>
      <c r="AU227" s="232" t="s">
        <v>86</v>
      </c>
      <c r="AY227" s="17" t="s">
        <v>203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84</v>
      </c>
      <c r="BK227" s="233">
        <f>ROUND(I227*H227,2)</f>
        <v>0</v>
      </c>
      <c r="BL227" s="17" t="s">
        <v>125</v>
      </c>
      <c r="BM227" s="232" t="s">
        <v>620</v>
      </c>
    </row>
    <row r="228" s="2" customFormat="1">
      <c r="A228" s="38"/>
      <c r="B228" s="39"/>
      <c r="C228" s="40"/>
      <c r="D228" s="234" t="s">
        <v>210</v>
      </c>
      <c r="E228" s="40"/>
      <c r="F228" s="235" t="s">
        <v>621</v>
      </c>
      <c r="G228" s="40"/>
      <c r="H228" s="40"/>
      <c r="I228" s="236"/>
      <c r="J228" s="40"/>
      <c r="K228" s="40"/>
      <c r="L228" s="44"/>
      <c r="M228" s="237"/>
      <c r="N228" s="23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210</v>
      </c>
      <c r="AU228" s="17" t="s">
        <v>86</v>
      </c>
    </row>
    <row r="229" s="2" customFormat="1">
      <c r="A229" s="38"/>
      <c r="B229" s="39"/>
      <c r="C229" s="40"/>
      <c r="D229" s="282" t="s">
        <v>423</v>
      </c>
      <c r="E229" s="40"/>
      <c r="F229" s="283" t="s">
        <v>622</v>
      </c>
      <c r="G229" s="40"/>
      <c r="H229" s="40"/>
      <c r="I229" s="236"/>
      <c r="J229" s="40"/>
      <c r="K229" s="40"/>
      <c r="L229" s="44"/>
      <c r="M229" s="237"/>
      <c r="N229" s="23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423</v>
      </c>
      <c r="AU229" s="17" t="s">
        <v>86</v>
      </c>
    </row>
    <row r="230" s="15" customFormat="1">
      <c r="A230" s="15"/>
      <c r="B230" s="284"/>
      <c r="C230" s="285"/>
      <c r="D230" s="234" t="s">
        <v>268</v>
      </c>
      <c r="E230" s="286" t="s">
        <v>1</v>
      </c>
      <c r="F230" s="287" t="s">
        <v>623</v>
      </c>
      <c r="G230" s="285"/>
      <c r="H230" s="286" t="s">
        <v>1</v>
      </c>
      <c r="I230" s="288"/>
      <c r="J230" s="285"/>
      <c r="K230" s="285"/>
      <c r="L230" s="289"/>
      <c r="M230" s="290"/>
      <c r="N230" s="291"/>
      <c r="O230" s="291"/>
      <c r="P230" s="291"/>
      <c r="Q230" s="291"/>
      <c r="R230" s="291"/>
      <c r="S230" s="291"/>
      <c r="T230" s="29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93" t="s">
        <v>268</v>
      </c>
      <c r="AU230" s="293" t="s">
        <v>86</v>
      </c>
      <c r="AV230" s="15" t="s">
        <v>84</v>
      </c>
      <c r="AW230" s="15" t="s">
        <v>33</v>
      </c>
      <c r="AX230" s="15" t="s">
        <v>77</v>
      </c>
      <c r="AY230" s="293" t="s">
        <v>203</v>
      </c>
    </row>
    <row r="231" s="12" customFormat="1">
      <c r="A231" s="12"/>
      <c r="B231" s="239"/>
      <c r="C231" s="240"/>
      <c r="D231" s="234" t="s">
        <v>268</v>
      </c>
      <c r="E231" s="241" t="s">
        <v>1</v>
      </c>
      <c r="F231" s="242" t="s">
        <v>624</v>
      </c>
      <c r="G231" s="240"/>
      <c r="H231" s="243">
        <v>50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9" t="s">
        <v>268</v>
      </c>
      <c r="AU231" s="249" t="s">
        <v>86</v>
      </c>
      <c r="AV231" s="12" t="s">
        <v>86</v>
      </c>
      <c r="AW231" s="12" t="s">
        <v>33</v>
      </c>
      <c r="AX231" s="12" t="s">
        <v>77</v>
      </c>
      <c r="AY231" s="249" t="s">
        <v>203</v>
      </c>
    </row>
    <row r="232" s="13" customFormat="1">
      <c r="A232" s="13"/>
      <c r="B232" s="250"/>
      <c r="C232" s="251"/>
      <c r="D232" s="234" t="s">
        <v>268</v>
      </c>
      <c r="E232" s="252" t="s">
        <v>1</v>
      </c>
      <c r="F232" s="253" t="s">
        <v>271</v>
      </c>
      <c r="G232" s="251"/>
      <c r="H232" s="254">
        <v>50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268</v>
      </c>
      <c r="AU232" s="260" t="s">
        <v>86</v>
      </c>
      <c r="AV232" s="13" t="s">
        <v>125</v>
      </c>
      <c r="AW232" s="13" t="s">
        <v>33</v>
      </c>
      <c r="AX232" s="13" t="s">
        <v>84</v>
      </c>
      <c r="AY232" s="260" t="s">
        <v>203</v>
      </c>
    </row>
    <row r="233" s="2" customFormat="1" ht="16.5" customHeight="1">
      <c r="A233" s="38"/>
      <c r="B233" s="39"/>
      <c r="C233" s="261" t="s">
        <v>558</v>
      </c>
      <c r="D233" s="261" t="s">
        <v>273</v>
      </c>
      <c r="E233" s="262" t="s">
        <v>625</v>
      </c>
      <c r="F233" s="263" t="s">
        <v>626</v>
      </c>
      <c r="G233" s="264" t="s">
        <v>627</v>
      </c>
      <c r="H233" s="265">
        <v>50</v>
      </c>
      <c r="I233" s="266"/>
      <c r="J233" s="267">
        <f>ROUND(I233*H233,2)</f>
        <v>0</v>
      </c>
      <c r="K233" s="263" t="s">
        <v>1</v>
      </c>
      <c r="L233" s="268"/>
      <c r="M233" s="269" t="s">
        <v>1</v>
      </c>
      <c r="N233" s="270" t="s">
        <v>42</v>
      </c>
      <c r="O233" s="91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2" t="s">
        <v>237</v>
      </c>
      <c r="AT233" s="232" t="s">
        <v>273</v>
      </c>
      <c r="AU233" s="232" t="s">
        <v>86</v>
      </c>
      <c r="AY233" s="17" t="s">
        <v>203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7" t="s">
        <v>84</v>
      </c>
      <c r="BK233" s="233">
        <f>ROUND(I233*H233,2)</f>
        <v>0</v>
      </c>
      <c r="BL233" s="17" t="s">
        <v>125</v>
      </c>
      <c r="BM233" s="232" t="s">
        <v>628</v>
      </c>
    </row>
    <row r="234" s="2" customFormat="1">
      <c r="A234" s="38"/>
      <c r="B234" s="39"/>
      <c r="C234" s="40"/>
      <c r="D234" s="234" t="s">
        <v>210</v>
      </c>
      <c r="E234" s="40"/>
      <c r="F234" s="235" t="s">
        <v>626</v>
      </c>
      <c r="G234" s="40"/>
      <c r="H234" s="40"/>
      <c r="I234" s="236"/>
      <c r="J234" s="40"/>
      <c r="K234" s="40"/>
      <c r="L234" s="44"/>
      <c r="M234" s="271"/>
      <c r="N234" s="272"/>
      <c r="O234" s="273"/>
      <c r="P234" s="273"/>
      <c r="Q234" s="273"/>
      <c r="R234" s="273"/>
      <c r="S234" s="273"/>
      <c r="T234" s="274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210</v>
      </c>
      <c r="AU234" s="17" t="s">
        <v>86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rxSL/gO137ZG/UA7omNmxCUYBxVz3b9vk4FR/428v74N8kpmxYIewrJ4G7arqhgsYvQ2BlKcjK2gZWiWJraVpQ==" hashValue="+MT+HlsFfHyk1fx69/C+IH+GCzjYwV3zba5aYDQSsBYpsPogyBfz3UP/ruPuoggfzFT0KsjYVBMSsLAKVQS53g==" algorithmName="SHA-512" password="CC35"/>
  <autoFilter ref="C134:K23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hyperlinks>
    <hyperlink ref="F141" r:id="rId1" display="https://podminky.urs.cz/item/CS_URS_2023_02/184801121"/>
    <hyperlink ref="F146" r:id="rId2" display="https://podminky.urs.cz/item/CS_URS_2023_02/184806111"/>
    <hyperlink ref="F151" r:id="rId3" display="https://podminky.urs.cz/item/CS_URS_2023_02/184806112"/>
    <hyperlink ref="F156" r:id="rId4" display="https://podminky.urs.cz/item/CS_URS_2023_02/184911111"/>
    <hyperlink ref="F159" r:id="rId5" display="https://podminky.urs.cz/item/CS_URS_2023_02/185804213"/>
    <hyperlink ref="F167" r:id="rId6" display="https://podminky.urs.cz/item/CS_URS_2023_02/185804213"/>
    <hyperlink ref="F173" r:id="rId7" display="https://podminky.urs.cz/item/CS_URS_2023_02/184911111"/>
    <hyperlink ref="F180" r:id="rId8" display="https://podminky.urs.cz/item/CS_URS_2023_02/111151121"/>
    <hyperlink ref="F186" r:id="rId9" display="https://podminky.urs.cz/item/CS_URS_2023_02/185802113"/>
    <hyperlink ref="F194" r:id="rId10" display="https://podminky.urs.cz/item/CS_URS_2023_02/185851212"/>
    <hyperlink ref="F201" r:id="rId11" display="https://podminky.urs.cz/item/CS_URS_2023_02/185804214"/>
    <hyperlink ref="F207" r:id="rId12" display="https://podminky.urs.cz/item/CS_URS_2023_02/185851212"/>
    <hyperlink ref="F212" r:id="rId13" display="https://podminky.urs.cz/item/CS_URS_2023_02/185804211"/>
    <hyperlink ref="F223" r:id="rId14" display="https://podminky.urs.cz/item/CS_URS_2023_02/185804251"/>
    <hyperlink ref="F229" r:id="rId15" display="https://podminky.urs.cz/item/CS_URS_2023_02/18321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637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ROUND((SUM(BE137:BE278)),  2)</f>
        <v>0</v>
      </c>
      <c r="G37" s="38"/>
      <c r="H37" s="38"/>
      <c r="I37" s="165">
        <v>0.20999999999999999</v>
      </c>
      <c r="J37" s="164">
        <f>ROUND(((SUM(BE137:BE278))*I37),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ROUND((SUM(BF137:BF278)),  2)</f>
        <v>0</v>
      </c>
      <c r="G38" s="38"/>
      <c r="H38" s="38"/>
      <c r="I38" s="165">
        <v>0.12</v>
      </c>
      <c r="J38" s="164">
        <f>ROUND(((SUM(BF137:BF278))*I38),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ROUND((SUM(BG137:BG278)),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ROUND((SUM(BH137:BH278)),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ROUND((SUM(BI137:BI278)),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112-4 - SO 01.2.2 - Vegetační úpravy - následná péče - 4.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399</v>
      </c>
      <c r="E101" s="193"/>
      <c r="F101" s="193"/>
      <c r="G101" s="193"/>
      <c r="H101" s="193"/>
      <c r="I101" s="193"/>
      <c r="J101" s="194">
        <f>J138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400</v>
      </c>
      <c r="E102" s="277"/>
      <c r="F102" s="277"/>
      <c r="G102" s="277"/>
      <c r="H102" s="277"/>
      <c r="I102" s="277"/>
      <c r="J102" s="278">
        <f>J139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4.88" customHeight="1">
      <c r="A103" s="14"/>
      <c r="B103" s="275"/>
      <c r="C103" s="132"/>
      <c r="D103" s="276" t="s">
        <v>638</v>
      </c>
      <c r="E103" s="277"/>
      <c r="F103" s="277"/>
      <c r="G103" s="277"/>
      <c r="H103" s="277"/>
      <c r="I103" s="277"/>
      <c r="J103" s="278">
        <f>J140</f>
        <v>0</v>
      </c>
      <c r="K103" s="132"/>
      <c r="L103" s="279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90"/>
      <c r="C104" s="191"/>
      <c r="D104" s="192" t="s">
        <v>402</v>
      </c>
      <c r="E104" s="193"/>
      <c r="F104" s="193"/>
      <c r="G104" s="193"/>
      <c r="H104" s="193"/>
      <c r="I104" s="193"/>
      <c r="J104" s="194">
        <f>J161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5"/>
      <c r="C105" s="132"/>
      <c r="D105" s="276" t="s">
        <v>639</v>
      </c>
      <c r="E105" s="277"/>
      <c r="F105" s="277"/>
      <c r="G105" s="277"/>
      <c r="H105" s="277"/>
      <c r="I105" s="277"/>
      <c r="J105" s="278">
        <f>J162</f>
        <v>0</v>
      </c>
      <c r="K105" s="132"/>
      <c r="L105" s="279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90"/>
      <c r="C106" s="191"/>
      <c r="D106" s="192" t="s">
        <v>404</v>
      </c>
      <c r="E106" s="193"/>
      <c r="F106" s="193"/>
      <c r="G106" s="193"/>
      <c r="H106" s="193"/>
      <c r="I106" s="193"/>
      <c r="J106" s="194">
        <f>J166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75"/>
      <c r="C107" s="132"/>
      <c r="D107" s="276" t="s">
        <v>640</v>
      </c>
      <c r="E107" s="277"/>
      <c r="F107" s="277"/>
      <c r="G107" s="277"/>
      <c r="H107" s="277"/>
      <c r="I107" s="277"/>
      <c r="J107" s="278">
        <f>J167</f>
        <v>0</v>
      </c>
      <c r="K107" s="132"/>
      <c r="L107" s="279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90"/>
      <c r="C108" s="191"/>
      <c r="D108" s="192" t="s">
        <v>406</v>
      </c>
      <c r="E108" s="193"/>
      <c r="F108" s="193"/>
      <c r="G108" s="193"/>
      <c r="H108" s="193"/>
      <c r="I108" s="193"/>
      <c r="J108" s="194">
        <f>J185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75"/>
      <c r="C109" s="132"/>
      <c r="D109" s="276" t="s">
        <v>641</v>
      </c>
      <c r="E109" s="277"/>
      <c r="F109" s="277"/>
      <c r="G109" s="277"/>
      <c r="H109" s="277"/>
      <c r="I109" s="277"/>
      <c r="J109" s="278">
        <f>J186</f>
        <v>0</v>
      </c>
      <c r="K109" s="132"/>
      <c r="L109" s="279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9" customFormat="1" ht="24.96" customHeight="1">
      <c r="A110" s="9"/>
      <c r="B110" s="190"/>
      <c r="C110" s="191"/>
      <c r="D110" s="192" t="s">
        <v>408</v>
      </c>
      <c r="E110" s="193"/>
      <c r="F110" s="193"/>
      <c r="G110" s="193"/>
      <c r="H110" s="193"/>
      <c r="I110" s="193"/>
      <c r="J110" s="194">
        <f>J221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4" customFormat="1" ht="19.92" customHeight="1">
      <c r="A111" s="14"/>
      <c r="B111" s="275"/>
      <c r="C111" s="132"/>
      <c r="D111" s="276" t="s">
        <v>642</v>
      </c>
      <c r="E111" s="277"/>
      <c r="F111" s="277"/>
      <c r="G111" s="277"/>
      <c r="H111" s="277"/>
      <c r="I111" s="277"/>
      <c r="J111" s="278">
        <f>J222</f>
        <v>0</v>
      </c>
      <c r="K111" s="132"/>
      <c r="L111" s="279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9" customFormat="1" ht="24.96" customHeight="1">
      <c r="A112" s="9"/>
      <c r="B112" s="190"/>
      <c r="C112" s="191"/>
      <c r="D112" s="192" t="s">
        <v>410</v>
      </c>
      <c r="E112" s="193"/>
      <c r="F112" s="193"/>
      <c r="G112" s="193"/>
      <c r="H112" s="193"/>
      <c r="I112" s="193"/>
      <c r="J112" s="194">
        <f>J240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4" customFormat="1" ht="19.92" customHeight="1">
      <c r="A113" s="14"/>
      <c r="B113" s="275"/>
      <c r="C113" s="132"/>
      <c r="D113" s="276" t="s">
        <v>643</v>
      </c>
      <c r="E113" s="277"/>
      <c r="F113" s="277"/>
      <c r="G113" s="277"/>
      <c r="H113" s="277"/>
      <c r="I113" s="277"/>
      <c r="J113" s="278">
        <f>J241</f>
        <v>0</v>
      </c>
      <c r="K113" s="132"/>
      <c r="L113" s="279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189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4" t="str">
        <f>E7</f>
        <v>Revitalizace náměstí Míru v Tišnově, etapa 1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173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1" customFormat="1" ht="23.25" customHeight="1">
      <c r="B125" s="21"/>
      <c r="C125" s="22"/>
      <c r="D125" s="22"/>
      <c r="E125" s="184" t="s">
        <v>174</v>
      </c>
      <c r="F125" s="22"/>
      <c r="G125" s="22"/>
      <c r="H125" s="22"/>
      <c r="I125" s="22"/>
      <c r="J125" s="22"/>
      <c r="K125" s="22"/>
      <c r="L125" s="20"/>
    </row>
    <row r="126" s="1" customFormat="1" ht="12" customHeight="1">
      <c r="B126" s="21"/>
      <c r="C126" s="32" t="s">
        <v>175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185" t="s">
        <v>396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397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30" customHeight="1">
      <c r="A129" s="38"/>
      <c r="B129" s="39"/>
      <c r="C129" s="40"/>
      <c r="D129" s="40"/>
      <c r="E129" s="76" t="str">
        <f>E13</f>
        <v>112-4 - SO 01.2.2 - Vegetační úpravy - následná péče - 4. rok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F16</f>
        <v>Tišnov</v>
      </c>
      <c r="G131" s="40"/>
      <c r="H131" s="40"/>
      <c r="I131" s="32" t="s">
        <v>22</v>
      </c>
      <c r="J131" s="79" t="str">
        <f>IF(J16="","",J16)</f>
        <v>2. 5. 2024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24</v>
      </c>
      <c r="D133" s="40"/>
      <c r="E133" s="40"/>
      <c r="F133" s="27" t="str">
        <f>E19</f>
        <v>Město Tišnov, náměstí Míru 111, 666 01 Tišnov</v>
      </c>
      <c r="G133" s="40"/>
      <c r="H133" s="40"/>
      <c r="I133" s="32" t="s">
        <v>30</v>
      </c>
      <c r="J133" s="36" t="str">
        <f>E25</f>
        <v>Ing. Petr Velička autorizovaný architekt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IF(E22="","",E22)</f>
        <v>Vyplň údaj</v>
      </c>
      <c r="G134" s="40"/>
      <c r="H134" s="40"/>
      <c r="I134" s="32" t="s">
        <v>34</v>
      </c>
      <c r="J134" s="36" t="str">
        <f>E28</f>
        <v>Čiklová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0" customFormat="1" ht="29.28" customHeight="1">
      <c r="A136" s="196"/>
      <c r="B136" s="197"/>
      <c r="C136" s="198" t="s">
        <v>190</v>
      </c>
      <c r="D136" s="199" t="s">
        <v>62</v>
      </c>
      <c r="E136" s="199" t="s">
        <v>58</v>
      </c>
      <c r="F136" s="199" t="s">
        <v>59</v>
      </c>
      <c r="G136" s="199" t="s">
        <v>191</v>
      </c>
      <c r="H136" s="199" t="s">
        <v>192</v>
      </c>
      <c r="I136" s="199" t="s">
        <v>193</v>
      </c>
      <c r="J136" s="199" t="s">
        <v>181</v>
      </c>
      <c r="K136" s="200" t="s">
        <v>194</v>
      </c>
      <c r="L136" s="201"/>
      <c r="M136" s="100" t="s">
        <v>1</v>
      </c>
      <c r="N136" s="101" t="s">
        <v>41</v>
      </c>
      <c r="O136" s="101" t="s">
        <v>195</v>
      </c>
      <c r="P136" s="101" t="s">
        <v>196</v>
      </c>
      <c r="Q136" s="101" t="s">
        <v>197</v>
      </c>
      <c r="R136" s="101" t="s">
        <v>198</v>
      </c>
      <c r="S136" s="101" t="s">
        <v>199</v>
      </c>
      <c r="T136" s="102" t="s">
        <v>200</v>
      </c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</row>
    <row r="137" s="2" customFormat="1" ht="22.8" customHeight="1">
      <c r="A137" s="38"/>
      <c r="B137" s="39"/>
      <c r="C137" s="107" t="s">
        <v>201</v>
      </c>
      <c r="D137" s="40"/>
      <c r="E137" s="40"/>
      <c r="F137" s="40"/>
      <c r="G137" s="40"/>
      <c r="H137" s="40"/>
      <c r="I137" s="40"/>
      <c r="J137" s="202">
        <f>BK137</f>
        <v>0</v>
      </c>
      <c r="K137" s="40"/>
      <c r="L137" s="44"/>
      <c r="M137" s="103"/>
      <c r="N137" s="203"/>
      <c r="O137" s="104"/>
      <c r="P137" s="204">
        <f>P138+P161+P166+P185+P221+P240</f>
        <v>0</v>
      </c>
      <c r="Q137" s="104"/>
      <c r="R137" s="204">
        <f>R138+R161+R166+R185+R221+R240</f>
        <v>0</v>
      </c>
      <c r="S137" s="104"/>
      <c r="T137" s="205">
        <f>T138+T161+T166+T185+T221+T240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76</v>
      </c>
      <c r="AU137" s="17" t="s">
        <v>183</v>
      </c>
      <c r="BK137" s="206">
        <f>BK138+BK161+BK166+BK185+BK221+BK240</f>
        <v>0</v>
      </c>
    </row>
    <row r="138" s="11" customFormat="1" ht="25.92" customHeight="1">
      <c r="A138" s="11"/>
      <c r="B138" s="207"/>
      <c r="C138" s="208"/>
      <c r="D138" s="209" t="s">
        <v>76</v>
      </c>
      <c r="E138" s="210" t="s">
        <v>412</v>
      </c>
      <c r="F138" s="210" t="s">
        <v>413</v>
      </c>
      <c r="G138" s="208"/>
      <c r="H138" s="208"/>
      <c r="I138" s="211"/>
      <c r="J138" s="212">
        <f>BK138</f>
        <v>0</v>
      </c>
      <c r="K138" s="208"/>
      <c r="L138" s="213"/>
      <c r="M138" s="214"/>
      <c r="N138" s="215"/>
      <c r="O138" s="215"/>
      <c r="P138" s="216">
        <f>P139</f>
        <v>0</v>
      </c>
      <c r="Q138" s="215"/>
      <c r="R138" s="216">
        <f>R139</f>
        <v>0</v>
      </c>
      <c r="S138" s="215"/>
      <c r="T138" s="217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77</v>
      </c>
      <c r="AY138" s="218" t="s">
        <v>203</v>
      </c>
      <c r="BK138" s="220">
        <f>BK139</f>
        <v>0</v>
      </c>
    </row>
    <row r="139" s="11" customFormat="1" ht="22.8" customHeight="1">
      <c r="A139" s="11"/>
      <c r="B139" s="207"/>
      <c r="C139" s="208"/>
      <c r="D139" s="209" t="s">
        <v>76</v>
      </c>
      <c r="E139" s="280" t="s">
        <v>414</v>
      </c>
      <c r="F139" s="280" t="s">
        <v>415</v>
      </c>
      <c r="G139" s="208"/>
      <c r="H139" s="208"/>
      <c r="I139" s="211"/>
      <c r="J139" s="281">
        <f>BK139</f>
        <v>0</v>
      </c>
      <c r="K139" s="208"/>
      <c r="L139" s="213"/>
      <c r="M139" s="214"/>
      <c r="N139" s="215"/>
      <c r="O139" s="215"/>
      <c r="P139" s="216">
        <f>P140</f>
        <v>0</v>
      </c>
      <c r="Q139" s="215"/>
      <c r="R139" s="216">
        <f>R140</f>
        <v>0</v>
      </c>
      <c r="S139" s="215"/>
      <c r="T139" s="217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8" t="s">
        <v>84</v>
      </c>
      <c r="AT139" s="219" t="s">
        <v>76</v>
      </c>
      <c r="AU139" s="219" t="s">
        <v>84</v>
      </c>
      <c r="AY139" s="218" t="s">
        <v>203</v>
      </c>
      <c r="BK139" s="220">
        <f>BK140</f>
        <v>0</v>
      </c>
    </row>
    <row r="140" s="11" customFormat="1" ht="20.88" customHeight="1">
      <c r="A140" s="11"/>
      <c r="B140" s="207"/>
      <c r="C140" s="208"/>
      <c r="D140" s="209" t="s">
        <v>76</v>
      </c>
      <c r="E140" s="280" t="s">
        <v>644</v>
      </c>
      <c r="F140" s="280" t="s">
        <v>645</v>
      </c>
      <c r="G140" s="208"/>
      <c r="H140" s="208"/>
      <c r="I140" s="211"/>
      <c r="J140" s="281">
        <f>BK140</f>
        <v>0</v>
      </c>
      <c r="K140" s="208"/>
      <c r="L140" s="213"/>
      <c r="M140" s="214"/>
      <c r="N140" s="215"/>
      <c r="O140" s="215"/>
      <c r="P140" s="216">
        <f>SUM(P141:P160)</f>
        <v>0</v>
      </c>
      <c r="Q140" s="215"/>
      <c r="R140" s="216">
        <f>SUM(R141:R160)</f>
        <v>0</v>
      </c>
      <c r="S140" s="215"/>
      <c r="T140" s="217">
        <f>SUM(T141:T160)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8" t="s">
        <v>84</v>
      </c>
      <c r="AT140" s="219" t="s">
        <v>76</v>
      </c>
      <c r="AU140" s="219" t="s">
        <v>86</v>
      </c>
      <c r="AY140" s="218" t="s">
        <v>203</v>
      </c>
      <c r="BK140" s="220">
        <f>SUM(BK141:BK160)</f>
        <v>0</v>
      </c>
    </row>
    <row r="141" s="2" customFormat="1" ht="24.15" customHeight="1">
      <c r="A141" s="38"/>
      <c r="B141" s="39"/>
      <c r="C141" s="221" t="s">
        <v>84</v>
      </c>
      <c r="D141" s="221" t="s">
        <v>204</v>
      </c>
      <c r="E141" s="222" t="s">
        <v>518</v>
      </c>
      <c r="F141" s="223" t="s">
        <v>519</v>
      </c>
      <c r="G141" s="224" t="s">
        <v>266</v>
      </c>
      <c r="H141" s="225">
        <v>7</v>
      </c>
      <c r="I141" s="226"/>
      <c r="J141" s="227">
        <f>ROUND(I141*H141,2)</f>
        <v>0</v>
      </c>
      <c r="K141" s="223" t="s">
        <v>420</v>
      </c>
      <c r="L141" s="44"/>
      <c r="M141" s="228" t="s">
        <v>1</v>
      </c>
      <c r="N141" s="229" t="s">
        <v>42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125</v>
      </c>
      <c r="AT141" s="232" t="s">
        <v>204</v>
      </c>
      <c r="AU141" s="232" t="s">
        <v>94</v>
      </c>
      <c r="AY141" s="17" t="s">
        <v>203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84</v>
      </c>
      <c r="BK141" s="233">
        <f>ROUND(I141*H141,2)</f>
        <v>0</v>
      </c>
      <c r="BL141" s="17" t="s">
        <v>125</v>
      </c>
      <c r="BM141" s="232" t="s">
        <v>646</v>
      </c>
    </row>
    <row r="142" s="2" customFormat="1">
      <c r="A142" s="38"/>
      <c r="B142" s="39"/>
      <c r="C142" s="40"/>
      <c r="D142" s="234" t="s">
        <v>210</v>
      </c>
      <c r="E142" s="40"/>
      <c r="F142" s="235" t="s">
        <v>521</v>
      </c>
      <c r="G142" s="40"/>
      <c r="H142" s="40"/>
      <c r="I142" s="236"/>
      <c r="J142" s="40"/>
      <c r="K142" s="40"/>
      <c r="L142" s="44"/>
      <c r="M142" s="237"/>
      <c r="N142" s="23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210</v>
      </c>
      <c r="AU142" s="17" t="s">
        <v>94</v>
      </c>
    </row>
    <row r="143" s="2" customFormat="1">
      <c r="A143" s="38"/>
      <c r="B143" s="39"/>
      <c r="C143" s="40"/>
      <c r="D143" s="282" t="s">
        <v>423</v>
      </c>
      <c r="E143" s="40"/>
      <c r="F143" s="283" t="s">
        <v>522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423</v>
      </c>
      <c r="AU143" s="17" t="s">
        <v>94</v>
      </c>
    </row>
    <row r="144" s="2" customFormat="1" ht="21.75" customHeight="1">
      <c r="A144" s="38"/>
      <c r="B144" s="39"/>
      <c r="C144" s="221" t="s">
        <v>86</v>
      </c>
      <c r="D144" s="221" t="s">
        <v>204</v>
      </c>
      <c r="E144" s="222" t="s">
        <v>418</v>
      </c>
      <c r="F144" s="223" t="s">
        <v>419</v>
      </c>
      <c r="G144" s="224" t="s">
        <v>266</v>
      </c>
      <c r="H144" s="225">
        <v>4</v>
      </c>
      <c r="I144" s="226"/>
      <c r="J144" s="227">
        <f>ROUND(I144*H144,2)</f>
        <v>0</v>
      </c>
      <c r="K144" s="223" t="s">
        <v>420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125</v>
      </c>
      <c r="AT144" s="232" t="s">
        <v>204</v>
      </c>
      <c r="AU144" s="232" t="s">
        <v>94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125</v>
      </c>
      <c r="BM144" s="232" t="s">
        <v>647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422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94</v>
      </c>
    </row>
    <row r="146" s="2" customFormat="1">
      <c r="A146" s="38"/>
      <c r="B146" s="39"/>
      <c r="C146" s="40"/>
      <c r="D146" s="282" t="s">
        <v>423</v>
      </c>
      <c r="E146" s="40"/>
      <c r="F146" s="283" t="s">
        <v>424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423</v>
      </c>
      <c r="AU146" s="17" t="s">
        <v>94</v>
      </c>
    </row>
    <row r="147" s="2" customFormat="1" ht="24.15" customHeight="1">
      <c r="A147" s="38"/>
      <c r="B147" s="39"/>
      <c r="C147" s="221" t="s">
        <v>94</v>
      </c>
      <c r="D147" s="221" t="s">
        <v>204</v>
      </c>
      <c r="E147" s="222" t="s">
        <v>427</v>
      </c>
      <c r="F147" s="223" t="s">
        <v>428</v>
      </c>
      <c r="G147" s="224" t="s">
        <v>266</v>
      </c>
      <c r="H147" s="225">
        <v>3</v>
      </c>
      <c r="I147" s="226"/>
      <c r="J147" s="227">
        <f>ROUND(I147*H147,2)</f>
        <v>0</v>
      </c>
      <c r="K147" s="223" t="s">
        <v>420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125</v>
      </c>
      <c r="AT147" s="232" t="s">
        <v>204</v>
      </c>
      <c r="AU147" s="232" t="s">
        <v>94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125</v>
      </c>
      <c r="BM147" s="232" t="s">
        <v>648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430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94</v>
      </c>
    </row>
    <row r="149" s="2" customFormat="1">
      <c r="A149" s="38"/>
      <c r="B149" s="39"/>
      <c r="C149" s="40"/>
      <c r="D149" s="282" t="s">
        <v>423</v>
      </c>
      <c r="E149" s="40"/>
      <c r="F149" s="283" t="s">
        <v>431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423</v>
      </c>
      <c r="AU149" s="17" t="s">
        <v>94</v>
      </c>
    </row>
    <row r="150" s="2" customFormat="1" ht="24.15" customHeight="1">
      <c r="A150" s="38"/>
      <c r="B150" s="39"/>
      <c r="C150" s="221" t="s">
        <v>125</v>
      </c>
      <c r="D150" s="221" t="s">
        <v>204</v>
      </c>
      <c r="E150" s="222" t="s">
        <v>537</v>
      </c>
      <c r="F150" s="223" t="s">
        <v>538</v>
      </c>
      <c r="G150" s="224" t="s">
        <v>227</v>
      </c>
      <c r="H150" s="225">
        <v>3.5</v>
      </c>
      <c r="I150" s="226"/>
      <c r="J150" s="227">
        <f>ROUND(I150*H150,2)</f>
        <v>0</v>
      </c>
      <c r="K150" s="223" t="s">
        <v>420</v>
      </c>
      <c r="L150" s="44"/>
      <c r="M150" s="228" t="s">
        <v>1</v>
      </c>
      <c r="N150" s="229" t="s">
        <v>42</v>
      </c>
      <c r="O150" s="91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125</v>
      </c>
      <c r="AT150" s="232" t="s">
        <v>204</v>
      </c>
      <c r="AU150" s="232" t="s">
        <v>94</v>
      </c>
      <c r="AY150" s="17" t="s">
        <v>203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84</v>
      </c>
      <c r="BK150" s="233">
        <f>ROUND(I150*H150,2)</f>
        <v>0</v>
      </c>
      <c r="BL150" s="17" t="s">
        <v>125</v>
      </c>
      <c r="BM150" s="232" t="s">
        <v>649</v>
      </c>
    </row>
    <row r="151" s="2" customFormat="1">
      <c r="A151" s="38"/>
      <c r="B151" s="39"/>
      <c r="C151" s="40"/>
      <c r="D151" s="234" t="s">
        <v>210</v>
      </c>
      <c r="E151" s="40"/>
      <c r="F151" s="235" t="s">
        <v>540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210</v>
      </c>
      <c r="AU151" s="17" t="s">
        <v>94</v>
      </c>
    </row>
    <row r="152" s="2" customFormat="1">
      <c r="A152" s="38"/>
      <c r="B152" s="39"/>
      <c r="C152" s="40"/>
      <c r="D152" s="282" t="s">
        <v>423</v>
      </c>
      <c r="E152" s="40"/>
      <c r="F152" s="283" t="s">
        <v>541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423</v>
      </c>
      <c r="AU152" s="17" t="s">
        <v>94</v>
      </c>
    </row>
    <row r="153" s="2" customFormat="1" ht="21.75" customHeight="1">
      <c r="A153" s="38"/>
      <c r="B153" s="39"/>
      <c r="C153" s="261" t="s">
        <v>224</v>
      </c>
      <c r="D153" s="261" t="s">
        <v>273</v>
      </c>
      <c r="E153" s="262" t="s">
        <v>542</v>
      </c>
      <c r="F153" s="263" t="s">
        <v>543</v>
      </c>
      <c r="G153" s="264" t="s">
        <v>207</v>
      </c>
      <c r="H153" s="265">
        <v>0.34999999999999998</v>
      </c>
      <c r="I153" s="266"/>
      <c r="J153" s="267">
        <f>ROUND(I153*H153,2)</f>
        <v>0</v>
      </c>
      <c r="K153" s="263" t="s">
        <v>1</v>
      </c>
      <c r="L153" s="268"/>
      <c r="M153" s="269" t="s">
        <v>1</v>
      </c>
      <c r="N153" s="270" t="s">
        <v>42</v>
      </c>
      <c r="O153" s="91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237</v>
      </c>
      <c r="AT153" s="232" t="s">
        <v>273</v>
      </c>
      <c r="AU153" s="232" t="s">
        <v>94</v>
      </c>
      <c r="AY153" s="17" t="s">
        <v>203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84</v>
      </c>
      <c r="BK153" s="233">
        <f>ROUND(I153*H153,2)</f>
        <v>0</v>
      </c>
      <c r="BL153" s="17" t="s">
        <v>125</v>
      </c>
      <c r="BM153" s="232" t="s">
        <v>650</v>
      </c>
    </row>
    <row r="154" s="2" customFormat="1">
      <c r="A154" s="38"/>
      <c r="B154" s="39"/>
      <c r="C154" s="40"/>
      <c r="D154" s="234" t="s">
        <v>210</v>
      </c>
      <c r="E154" s="40"/>
      <c r="F154" s="235" t="s">
        <v>543</v>
      </c>
      <c r="G154" s="40"/>
      <c r="H154" s="40"/>
      <c r="I154" s="236"/>
      <c r="J154" s="40"/>
      <c r="K154" s="40"/>
      <c r="L154" s="44"/>
      <c r="M154" s="237"/>
      <c r="N154" s="23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210</v>
      </c>
      <c r="AU154" s="17" t="s">
        <v>94</v>
      </c>
    </row>
    <row r="155" s="2" customFormat="1" ht="33" customHeight="1">
      <c r="A155" s="38"/>
      <c r="B155" s="39"/>
      <c r="C155" s="221" t="s">
        <v>229</v>
      </c>
      <c r="D155" s="221" t="s">
        <v>204</v>
      </c>
      <c r="E155" s="222" t="s">
        <v>440</v>
      </c>
      <c r="F155" s="223" t="s">
        <v>441</v>
      </c>
      <c r="G155" s="224" t="s">
        <v>227</v>
      </c>
      <c r="H155" s="225">
        <v>7</v>
      </c>
      <c r="I155" s="226"/>
      <c r="J155" s="227">
        <f>ROUND(I155*H155,2)</f>
        <v>0</v>
      </c>
      <c r="K155" s="223" t="s">
        <v>420</v>
      </c>
      <c r="L155" s="44"/>
      <c r="M155" s="228" t="s">
        <v>1</v>
      </c>
      <c r="N155" s="229" t="s">
        <v>42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125</v>
      </c>
      <c r="AT155" s="232" t="s">
        <v>204</v>
      </c>
      <c r="AU155" s="232" t="s">
        <v>94</v>
      </c>
      <c r="AY155" s="17" t="s">
        <v>203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84</v>
      </c>
      <c r="BK155" s="233">
        <f>ROUND(I155*H155,2)</f>
        <v>0</v>
      </c>
      <c r="BL155" s="17" t="s">
        <v>125</v>
      </c>
      <c r="BM155" s="232" t="s">
        <v>651</v>
      </c>
    </row>
    <row r="156" s="2" customFormat="1">
      <c r="A156" s="38"/>
      <c r="B156" s="39"/>
      <c r="C156" s="40"/>
      <c r="D156" s="234" t="s">
        <v>210</v>
      </c>
      <c r="E156" s="40"/>
      <c r="F156" s="235" t="s">
        <v>443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210</v>
      </c>
      <c r="AU156" s="17" t="s">
        <v>94</v>
      </c>
    </row>
    <row r="157" s="2" customFormat="1">
      <c r="A157" s="38"/>
      <c r="B157" s="39"/>
      <c r="C157" s="40"/>
      <c r="D157" s="282" t="s">
        <v>423</v>
      </c>
      <c r="E157" s="40"/>
      <c r="F157" s="283" t="s">
        <v>444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423</v>
      </c>
      <c r="AU157" s="17" t="s">
        <v>94</v>
      </c>
    </row>
    <row r="158" s="15" customFormat="1">
      <c r="A158" s="15"/>
      <c r="B158" s="284"/>
      <c r="C158" s="285"/>
      <c r="D158" s="234" t="s">
        <v>268</v>
      </c>
      <c r="E158" s="286" t="s">
        <v>1</v>
      </c>
      <c r="F158" s="287" t="s">
        <v>445</v>
      </c>
      <c r="G158" s="285"/>
      <c r="H158" s="286" t="s">
        <v>1</v>
      </c>
      <c r="I158" s="288"/>
      <c r="J158" s="285"/>
      <c r="K158" s="285"/>
      <c r="L158" s="289"/>
      <c r="M158" s="290"/>
      <c r="N158" s="291"/>
      <c r="O158" s="291"/>
      <c r="P158" s="291"/>
      <c r="Q158" s="291"/>
      <c r="R158" s="291"/>
      <c r="S158" s="291"/>
      <c r="T158" s="29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3" t="s">
        <v>268</v>
      </c>
      <c r="AU158" s="293" t="s">
        <v>94</v>
      </c>
      <c r="AV158" s="15" t="s">
        <v>84</v>
      </c>
      <c r="AW158" s="15" t="s">
        <v>33</v>
      </c>
      <c r="AX158" s="15" t="s">
        <v>77</v>
      </c>
      <c r="AY158" s="293" t="s">
        <v>203</v>
      </c>
    </row>
    <row r="159" s="12" customFormat="1">
      <c r="A159" s="12"/>
      <c r="B159" s="239"/>
      <c r="C159" s="240"/>
      <c r="D159" s="234" t="s">
        <v>268</v>
      </c>
      <c r="E159" s="241" t="s">
        <v>1</v>
      </c>
      <c r="F159" s="242" t="s">
        <v>523</v>
      </c>
      <c r="G159" s="240"/>
      <c r="H159" s="243">
        <v>7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9" t="s">
        <v>268</v>
      </c>
      <c r="AU159" s="249" t="s">
        <v>94</v>
      </c>
      <c r="AV159" s="12" t="s">
        <v>86</v>
      </c>
      <c r="AW159" s="12" t="s">
        <v>33</v>
      </c>
      <c r="AX159" s="12" t="s">
        <v>77</v>
      </c>
      <c r="AY159" s="249" t="s">
        <v>203</v>
      </c>
    </row>
    <row r="160" s="13" customFormat="1">
      <c r="A160" s="13"/>
      <c r="B160" s="250"/>
      <c r="C160" s="251"/>
      <c r="D160" s="234" t="s">
        <v>268</v>
      </c>
      <c r="E160" s="252" t="s">
        <v>1</v>
      </c>
      <c r="F160" s="253" t="s">
        <v>271</v>
      </c>
      <c r="G160" s="251"/>
      <c r="H160" s="254">
        <v>7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268</v>
      </c>
      <c r="AU160" s="260" t="s">
        <v>94</v>
      </c>
      <c r="AV160" s="13" t="s">
        <v>125</v>
      </c>
      <c r="AW160" s="13" t="s">
        <v>33</v>
      </c>
      <c r="AX160" s="13" t="s">
        <v>84</v>
      </c>
      <c r="AY160" s="260" t="s">
        <v>203</v>
      </c>
    </row>
    <row r="161" s="11" customFormat="1" ht="25.92" customHeight="1">
      <c r="A161" s="11"/>
      <c r="B161" s="207"/>
      <c r="C161" s="208"/>
      <c r="D161" s="209" t="s">
        <v>76</v>
      </c>
      <c r="E161" s="210" t="s">
        <v>446</v>
      </c>
      <c r="F161" s="210" t="s">
        <v>447</v>
      </c>
      <c r="G161" s="208"/>
      <c r="H161" s="208"/>
      <c r="I161" s="211"/>
      <c r="J161" s="212">
        <f>BK161</f>
        <v>0</v>
      </c>
      <c r="K161" s="208"/>
      <c r="L161" s="213"/>
      <c r="M161" s="214"/>
      <c r="N161" s="215"/>
      <c r="O161" s="215"/>
      <c r="P161" s="216">
        <f>P162</f>
        <v>0</v>
      </c>
      <c r="Q161" s="215"/>
      <c r="R161" s="216">
        <f>R162</f>
        <v>0</v>
      </c>
      <c r="S161" s="215"/>
      <c r="T161" s="217">
        <f>T162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8" t="s">
        <v>84</v>
      </c>
      <c r="AT161" s="219" t="s">
        <v>76</v>
      </c>
      <c r="AU161" s="219" t="s">
        <v>77</v>
      </c>
      <c r="AY161" s="218" t="s">
        <v>203</v>
      </c>
      <c r="BK161" s="220">
        <f>BK162</f>
        <v>0</v>
      </c>
    </row>
    <row r="162" s="11" customFormat="1" ht="22.8" customHeight="1">
      <c r="A162" s="11"/>
      <c r="B162" s="207"/>
      <c r="C162" s="208"/>
      <c r="D162" s="209" t="s">
        <v>76</v>
      </c>
      <c r="E162" s="280" t="s">
        <v>652</v>
      </c>
      <c r="F162" s="280" t="s">
        <v>645</v>
      </c>
      <c r="G162" s="208"/>
      <c r="H162" s="208"/>
      <c r="I162" s="211"/>
      <c r="J162" s="281">
        <f>BK162</f>
        <v>0</v>
      </c>
      <c r="K162" s="208"/>
      <c r="L162" s="213"/>
      <c r="M162" s="214"/>
      <c r="N162" s="215"/>
      <c r="O162" s="215"/>
      <c r="P162" s="216">
        <f>SUM(P163:P165)</f>
        <v>0</v>
      </c>
      <c r="Q162" s="215"/>
      <c r="R162" s="216">
        <f>SUM(R163:R165)</f>
        <v>0</v>
      </c>
      <c r="S162" s="215"/>
      <c r="T162" s="217">
        <f>SUM(T163:T165)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8" t="s">
        <v>84</v>
      </c>
      <c r="AT162" s="219" t="s">
        <v>76</v>
      </c>
      <c r="AU162" s="219" t="s">
        <v>84</v>
      </c>
      <c r="AY162" s="218" t="s">
        <v>203</v>
      </c>
      <c r="BK162" s="220">
        <f>SUM(BK163:BK165)</f>
        <v>0</v>
      </c>
    </row>
    <row r="163" s="2" customFormat="1" ht="21.75" customHeight="1">
      <c r="A163" s="38"/>
      <c r="B163" s="39"/>
      <c r="C163" s="221" t="s">
        <v>233</v>
      </c>
      <c r="D163" s="221" t="s">
        <v>204</v>
      </c>
      <c r="E163" s="222" t="s">
        <v>449</v>
      </c>
      <c r="F163" s="223" t="s">
        <v>450</v>
      </c>
      <c r="G163" s="224" t="s">
        <v>266</v>
      </c>
      <c r="H163" s="225">
        <v>40</v>
      </c>
      <c r="I163" s="226"/>
      <c r="J163" s="227">
        <f>ROUND(I163*H163,2)</f>
        <v>0</v>
      </c>
      <c r="K163" s="223" t="s">
        <v>420</v>
      </c>
      <c r="L163" s="44"/>
      <c r="M163" s="228" t="s">
        <v>1</v>
      </c>
      <c r="N163" s="229" t="s">
        <v>42</v>
      </c>
      <c r="O163" s="91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125</v>
      </c>
      <c r="AT163" s="232" t="s">
        <v>204</v>
      </c>
      <c r="AU163" s="232" t="s">
        <v>86</v>
      </c>
      <c r="AY163" s="17" t="s">
        <v>203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84</v>
      </c>
      <c r="BK163" s="233">
        <f>ROUND(I163*H163,2)</f>
        <v>0</v>
      </c>
      <c r="BL163" s="17" t="s">
        <v>125</v>
      </c>
      <c r="BM163" s="232" t="s">
        <v>653</v>
      </c>
    </row>
    <row r="164" s="2" customFormat="1">
      <c r="A164" s="38"/>
      <c r="B164" s="39"/>
      <c r="C164" s="40"/>
      <c r="D164" s="234" t="s">
        <v>210</v>
      </c>
      <c r="E164" s="40"/>
      <c r="F164" s="235" t="s">
        <v>452</v>
      </c>
      <c r="G164" s="40"/>
      <c r="H164" s="40"/>
      <c r="I164" s="236"/>
      <c r="J164" s="40"/>
      <c r="K164" s="40"/>
      <c r="L164" s="44"/>
      <c r="M164" s="237"/>
      <c r="N164" s="23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210</v>
      </c>
      <c r="AU164" s="17" t="s">
        <v>86</v>
      </c>
    </row>
    <row r="165" s="2" customFormat="1">
      <c r="A165" s="38"/>
      <c r="B165" s="39"/>
      <c r="C165" s="40"/>
      <c r="D165" s="282" t="s">
        <v>423</v>
      </c>
      <c r="E165" s="40"/>
      <c r="F165" s="283" t="s">
        <v>453</v>
      </c>
      <c r="G165" s="40"/>
      <c r="H165" s="40"/>
      <c r="I165" s="236"/>
      <c r="J165" s="40"/>
      <c r="K165" s="40"/>
      <c r="L165" s="44"/>
      <c r="M165" s="237"/>
      <c r="N165" s="23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423</v>
      </c>
      <c r="AU165" s="17" t="s">
        <v>86</v>
      </c>
    </row>
    <row r="166" s="11" customFormat="1" ht="25.92" customHeight="1">
      <c r="A166" s="11"/>
      <c r="B166" s="207"/>
      <c r="C166" s="208"/>
      <c r="D166" s="209" t="s">
        <v>76</v>
      </c>
      <c r="E166" s="210" t="s">
        <v>454</v>
      </c>
      <c r="F166" s="210" t="s">
        <v>455</v>
      </c>
      <c r="G166" s="208"/>
      <c r="H166" s="208"/>
      <c r="I166" s="211"/>
      <c r="J166" s="212">
        <f>BK166</f>
        <v>0</v>
      </c>
      <c r="K166" s="208"/>
      <c r="L166" s="213"/>
      <c r="M166" s="214"/>
      <c r="N166" s="215"/>
      <c r="O166" s="215"/>
      <c r="P166" s="216">
        <f>P167</f>
        <v>0</v>
      </c>
      <c r="Q166" s="215"/>
      <c r="R166" s="216">
        <f>R167</f>
        <v>0</v>
      </c>
      <c r="S166" s="215"/>
      <c r="T166" s="217">
        <f>T167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18" t="s">
        <v>84</v>
      </c>
      <c r="AT166" s="219" t="s">
        <v>76</v>
      </c>
      <c r="AU166" s="219" t="s">
        <v>77</v>
      </c>
      <c r="AY166" s="218" t="s">
        <v>203</v>
      </c>
      <c r="BK166" s="220">
        <f>BK167</f>
        <v>0</v>
      </c>
    </row>
    <row r="167" s="11" customFormat="1" ht="22.8" customHeight="1">
      <c r="A167" s="11"/>
      <c r="B167" s="207"/>
      <c r="C167" s="208"/>
      <c r="D167" s="209" t="s">
        <v>76</v>
      </c>
      <c r="E167" s="280" t="s">
        <v>654</v>
      </c>
      <c r="F167" s="280" t="s">
        <v>645</v>
      </c>
      <c r="G167" s="208"/>
      <c r="H167" s="208"/>
      <c r="I167" s="211"/>
      <c r="J167" s="281">
        <f>BK167</f>
        <v>0</v>
      </c>
      <c r="K167" s="208"/>
      <c r="L167" s="213"/>
      <c r="M167" s="214"/>
      <c r="N167" s="215"/>
      <c r="O167" s="215"/>
      <c r="P167" s="216">
        <f>SUM(P168:P184)</f>
        <v>0</v>
      </c>
      <c r="Q167" s="215"/>
      <c r="R167" s="216">
        <f>SUM(R168:R184)</f>
        <v>0</v>
      </c>
      <c r="S167" s="215"/>
      <c r="T167" s="217">
        <f>SUM(T168:T184)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8" t="s">
        <v>84</v>
      </c>
      <c r="AT167" s="219" t="s">
        <v>76</v>
      </c>
      <c r="AU167" s="219" t="s">
        <v>84</v>
      </c>
      <c r="AY167" s="218" t="s">
        <v>203</v>
      </c>
      <c r="BK167" s="220">
        <f>SUM(BK168:BK184)</f>
        <v>0</v>
      </c>
    </row>
    <row r="168" s="2" customFormat="1" ht="33" customHeight="1">
      <c r="A168" s="38"/>
      <c r="B168" s="39"/>
      <c r="C168" s="221" t="s">
        <v>237</v>
      </c>
      <c r="D168" s="221" t="s">
        <v>204</v>
      </c>
      <c r="E168" s="222" t="s">
        <v>440</v>
      </c>
      <c r="F168" s="223" t="s">
        <v>441</v>
      </c>
      <c r="G168" s="224" t="s">
        <v>227</v>
      </c>
      <c r="H168" s="225">
        <v>5</v>
      </c>
      <c r="I168" s="226"/>
      <c r="J168" s="227">
        <f>ROUND(I168*H168,2)</f>
        <v>0</v>
      </c>
      <c r="K168" s="223" t="s">
        <v>420</v>
      </c>
      <c r="L168" s="44"/>
      <c r="M168" s="228" t="s">
        <v>1</v>
      </c>
      <c r="N168" s="229" t="s">
        <v>42</v>
      </c>
      <c r="O168" s="91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125</v>
      </c>
      <c r="AT168" s="232" t="s">
        <v>204</v>
      </c>
      <c r="AU168" s="232" t="s">
        <v>86</v>
      </c>
      <c r="AY168" s="17" t="s">
        <v>203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84</v>
      </c>
      <c r="BK168" s="233">
        <f>ROUND(I168*H168,2)</f>
        <v>0</v>
      </c>
      <c r="BL168" s="17" t="s">
        <v>125</v>
      </c>
      <c r="BM168" s="232" t="s">
        <v>655</v>
      </c>
    </row>
    <row r="169" s="2" customFormat="1">
      <c r="A169" s="38"/>
      <c r="B169" s="39"/>
      <c r="C169" s="40"/>
      <c r="D169" s="234" t="s">
        <v>210</v>
      </c>
      <c r="E169" s="40"/>
      <c r="F169" s="235" t="s">
        <v>443</v>
      </c>
      <c r="G169" s="40"/>
      <c r="H169" s="40"/>
      <c r="I169" s="236"/>
      <c r="J169" s="40"/>
      <c r="K169" s="40"/>
      <c r="L169" s="44"/>
      <c r="M169" s="237"/>
      <c r="N169" s="23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210</v>
      </c>
      <c r="AU169" s="17" t="s">
        <v>86</v>
      </c>
    </row>
    <row r="170" s="2" customFormat="1">
      <c r="A170" s="38"/>
      <c r="B170" s="39"/>
      <c r="C170" s="40"/>
      <c r="D170" s="282" t="s">
        <v>423</v>
      </c>
      <c r="E170" s="40"/>
      <c r="F170" s="283" t="s">
        <v>444</v>
      </c>
      <c r="G170" s="40"/>
      <c r="H170" s="40"/>
      <c r="I170" s="236"/>
      <c r="J170" s="40"/>
      <c r="K170" s="40"/>
      <c r="L170" s="44"/>
      <c r="M170" s="237"/>
      <c r="N170" s="23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423</v>
      </c>
      <c r="AU170" s="17" t="s">
        <v>86</v>
      </c>
    </row>
    <row r="171" s="15" customFormat="1">
      <c r="A171" s="15"/>
      <c r="B171" s="284"/>
      <c r="C171" s="285"/>
      <c r="D171" s="234" t="s">
        <v>268</v>
      </c>
      <c r="E171" s="286" t="s">
        <v>1</v>
      </c>
      <c r="F171" s="287" t="s">
        <v>445</v>
      </c>
      <c r="G171" s="285"/>
      <c r="H171" s="286" t="s">
        <v>1</v>
      </c>
      <c r="I171" s="288"/>
      <c r="J171" s="285"/>
      <c r="K171" s="285"/>
      <c r="L171" s="289"/>
      <c r="M171" s="290"/>
      <c r="N171" s="291"/>
      <c r="O171" s="291"/>
      <c r="P171" s="291"/>
      <c r="Q171" s="291"/>
      <c r="R171" s="291"/>
      <c r="S171" s="291"/>
      <c r="T171" s="29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93" t="s">
        <v>268</v>
      </c>
      <c r="AU171" s="293" t="s">
        <v>86</v>
      </c>
      <c r="AV171" s="15" t="s">
        <v>84</v>
      </c>
      <c r="AW171" s="15" t="s">
        <v>33</v>
      </c>
      <c r="AX171" s="15" t="s">
        <v>77</v>
      </c>
      <c r="AY171" s="293" t="s">
        <v>203</v>
      </c>
    </row>
    <row r="172" s="12" customFormat="1">
      <c r="A172" s="12"/>
      <c r="B172" s="239"/>
      <c r="C172" s="240"/>
      <c r="D172" s="234" t="s">
        <v>268</v>
      </c>
      <c r="E172" s="241" t="s">
        <v>1</v>
      </c>
      <c r="F172" s="242" t="s">
        <v>462</v>
      </c>
      <c r="G172" s="240"/>
      <c r="H172" s="243">
        <v>5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9" t="s">
        <v>268</v>
      </c>
      <c r="AU172" s="249" t="s">
        <v>86</v>
      </c>
      <c r="AV172" s="12" t="s">
        <v>86</v>
      </c>
      <c r="AW172" s="12" t="s">
        <v>33</v>
      </c>
      <c r="AX172" s="12" t="s">
        <v>77</v>
      </c>
      <c r="AY172" s="249" t="s">
        <v>203</v>
      </c>
    </row>
    <row r="173" s="13" customFormat="1">
      <c r="A173" s="13"/>
      <c r="B173" s="250"/>
      <c r="C173" s="251"/>
      <c r="D173" s="234" t="s">
        <v>268</v>
      </c>
      <c r="E173" s="252" t="s">
        <v>1</v>
      </c>
      <c r="F173" s="253" t="s">
        <v>271</v>
      </c>
      <c r="G173" s="251"/>
      <c r="H173" s="254">
        <v>5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268</v>
      </c>
      <c r="AU173" s="260" t="s">
        <v>86</v>
      </c>
      <c r="AV173" s="13" t="s">
        <v>125</v>
      </c>
      <c r="AW173" s="13" t="s">
        <v>33</v>
      </c>
      <c r="AX173" s="13" t="s">
        <v>84</v>
      </c>
      <c r="AY173" s="260" t="s">
        <v>203</v>
      </c>
    </row>
    <row r="174" s="2" customFormat="1" ht="21.75" customHeight="1">
      <c r="A174" s="38"/>
      <c r="B174" s="39"/>
      <c r="C174" s="221" t="s">
        <v>241</v>
      </c>
      <c r="D174" s="221" t="s">
        <v>204</v>
      </c>
      <c r="E174" s="222" t="s">
        <v>449</v>
      </c>
      <c r="F174" s="223" t="s">
        <v>450</v>
      </c>
      <c r="G174" s="224" t="s">
        <v>266</v>
      </c>
      <c r="H174" s="225">
        <v>5</v>
      </c>
      <c r="I174" s="226"/>
      <c r="J174" s="227">
        <f>ROUND(I174*H174,2)</f>
        <v>0</v>
      </c>
      <c r="K174" s="223" t="s">
        <v>420</v>
      </c>
      <c r="L174" s="44"/>
      <c r="M174" s="228" t="s">
        <v>1</v>
      </c>
      <c r="N174" s="229" t="s">
        <v>42</v>
      </c>
      <c r="O174" s="91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125</v>
      </c>
      <c r="AT174" s="232" t="s">
        <v>204</v>
      </c>
      <c r="AU174" s="232" t="s">
        <v>86</v>
      </c>
      <c r="AY174" s="17" t="s">
        <v>203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84</v>
      </c>
      <c r="BK174" s="233">
        <f>ROUND(I174*H174,2)</f>
        <v>0</v>
      </c>
      <c r="BL174" s="17" t="s">
        <v>125</v>
      </c>
      <c r="BM174" s="232" t="s">
        <v>656</v>
      </c>
    </row>
    <row r="175" s="2" customFormat="1">
      <c r="A175" s="38"/>
      <c r="B175" s="39"/>
      <c r="C175" s="40"/>
      <c r="D175" s="234" t="s">
        <v>210</v>
      </c>
      <c r="E175" s="40"/>
      <c r="F175" s="235" t="s">
        <v>452</v>
      </c>
      <c r="G175" s="40"/>
      <c r="H175" s="40"/>
      <c r="I175" s="236"/>
      <c r="J175" s="40"/>
      <c r="K175" s="40"/>
      <c r="L175" s="44"/>
      <c r="M175" s="237"/>
      <c r="N175" s="23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210</v>
      </c>
      <c r="AU175" s="17" t="s">
        <v>86</v>
      </c>
    </row>
    <row r="176" s="2" customFormat="1">
      <c r="A176" s="38"/>
      <c r="B176" s="39"/>
      <c r="C176" s="40"/>
      <c r="D176" s="282" t="s">
        <v>423</v>
      </c>
      <c r="E176" s="40"/>
      <c r="F176" s="283" t="s">
        <v>453</v>
      </c>
      <c r="G176" s="40"/>
      <c r="H176" s="40"/>
      <c r="I176" s="236"/>
      <c r="J176" s="40"/>
      <c r="K176" s="40"/>
      <c r="L176" s="44"/>
      <c r="M176" s="237"/>
      <c r="N176" s="23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423</v>
      </c>
      <c r="AU176" s="17" t="s">
        <v>86</v>
      </c>
    </row>
    <row r="177" s="2" customFormat="1" ht="24.15" customHeight="1">
      <c r="A177" s="38"/>
      <c r="B177" s="39"/>
      <c r="C177" s="221" t="s">
        <v>247</v>
      </c>
      <c r="D177" s="221" t="s">
        <v>204</v>
      </c>
      <c r="E177" s="222" t="s">
        <v>657</v>
      </c>
      <c r="F177" s="223" t="s">
        <v>658</v>
      </c>
      <c r="G177" s="224" t="s">
        <v>266</v>
      </c>
      <c r="H177" s="225">
        <v>5</v>
      </c>
      <c r="I177" s="226"/>
      <c r="J177" s="227">
        <f>ROUND(I177*H177,2)</f>
        <v>0</v>
      </c>
      <c r="K177" s="223" t="s">
        <v>420</v>
      </c>
      <c r="L177" s="44"/>
      <c r="M177" s="228" t="s">
        <v>1</v>
      </c>
      <c r="N177" s="229" t="s">
        <v>42</v>
      </c>
      <c r="O177" s="91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2" t="s">
        <v>125</v>
      </c>
      <c r="AT177" s="232" t="s">
        <v>204</v>
      </c>
      <c r="AU177" s="232" t="s">
        <v>86</v>
      </c>
      <c r="AY177" s="17" t="s">
        <v>203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84</v>
      </c>
      <c r="BK177" s="233">
        <f>ROUND(I177*H177,2)</f>
        <v>0</v>
      </c>
      <c r="BL177" s="17" t="s">
        <v>125</v>
      </c>
      <c r="BM177" s="232" t="s">
        <v>659</v>
      </c>
    </row>
    <row r="178" s="2" customFormat="1">
      <c r="A178" s="38"/>
      <c r="B178" s="39"/>
      <c r="C178" s="40"/>
      <c r="D178" s="234" t="s">
        <v>210</v>
      </c>
      <c r="E178" s="40"/>
      <c r="F178" s="235" t="s">
        <v>660</v>
      </c>
      <c r="G178" s="40"/>
      <c r="H178" s="40"/>
      <c r="I178" s="236"/>
      <c r="J178" s="40"/>
      <c r="K178" s="40"/>
      <c r="L178" s="44"/>
      <c r="M178" s="237"/>
      <c r="N178" s="23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210</v>
      </c>
      <c r="AU178" s="17" t="s">
        <v>86</v>
      </c>
    </row>
    <row r="179" s="2" customFormat="1">
      <c r="A179" s="38"/>
      <c r="B179" s="39"/>
      <c r="C179" s="40"/>
      <c r="D179" s="282" t="s">
        <v>423</v>
      </c>
      <c r="E179" s="40"/>
      <c r="F179" s="283" t="s">
        <v>661</v>
      </c>
      <c r="G179" s="40"/>
      <c r="H179" s="40"/>
      <c r="I179" s="236"/>
      <c r="J179" s="40"/>
      <c r="K179" s="40"/>
      <c r="L179" s="44"/>
      <c r="M179" s="237"/>
      <c r="N179" s="23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423</v>
      </c>
      <c r="AU179" s="17" t="s">
        <v>86</v>
      </c>
    </row>
    <row r="180" s="2" customFormat="1" ht="24.15" customHeight="1">
      <c r="A180" s="38"/>
      <c r="B180" s="39"/>
      <c r="C180" s="221" t="s">
        <v>253</v>
      </c>
      <c r="D180" s="221" t="s">
        <v>204</v>
      </c>
      <c r="E180" s="222" t="s">
        <v>537</v>
      </c>
      <c r="F180" s="223" t="s">
        <v>538</v>
      </c>
      <c r="G180" s="224" t="s">
        <v>227</v>
      </c>
      <c r="H180" s="225">
        <v>2.5</v>
      </c>
      <c r="I180" s="226"/>
      <c r="J180" s="227">
        <f>ROUND(I180*H180,2)</f>
        <v>0</v>
      </c>
      <c r="K180" s="223" t="s">
        <v>420</v>
      </c>
      <c r="L180" s="44"/>
      <c r="M180" s="228" t="s">
        <v>1</v>
      </c>
      <c r="N180" s="229" t="s">
        <v>42</v>
      </c>
      <c r="O180" s="91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2" t="s">
        <v>125</v>
      </c>
      <c r="AT180" s="232" t="s">
        <v>204</v>
      </c>
      <c r="AU180" s="232" t="s">
        <v>86</v>
      </c>
      <c r="AY180" s="17" t="s">
        <v>203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84</v>
      </c>
      <c r="BK180" s="233">
        <f>ROUND(I180*H180,2)</f>
        <v>0</v>
      </c>
      <c r="BL180" s="17" t="s">
        <v>125</v>
      </c>
      <c r="BM180" s="232" t="s">
        <v>662</v>
      </c>
    </row>
    <row r="181" s="2" customFormat="1">
      <c r="A181" s="38"/>
      <c r="B181" s="39"/>
      <c r="C181" s="40"/>
      <c r="D181" s="234" t="s">
        <v>210</v>
      </c>
      <c r="E181" s="40"/>
      <c r="F181" s="235" t="s">
        <v>540</v>
      </c>
      <c r="G181" s="40"/>
      <c r="H181" s="40"/>
      <c r="I181" s="236"/>
      <c r="J181" s="40"/>
      <c r="K181" s="40"/>
      <c r="L181" s="44"/>
      <c r="M181" s="237"/>
      <c r="N181" s="23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210</v>
      </c>
      <c r="AU181" s="17" t="s">
        <v>86</v>
      </c>
    </row>
    <row r="182" s="2" customFormat="1">
      <c r="A182" s="38"/>
      <c r="B182" s="39"/>
      <c r="C182" s="40"/>
      <c r="D182" s="282" t="s">
        <v>423</v>
      </c>
      <c r="E182" s="40"/>
      <c r="F182" s="283" t="s">
        <v>541</v>
      </c>
      <c r="G182" s="40"/>
      <c r="H182" s="40"/>
      <c r="I182" s="236"/>
      <c r="J182" s="40"/>
      <c r="K182" s="40"/>
      <c r="L182" s="44"/>
      <c r="M182" s="237"/>
      <c r="N182" s="23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423</v>
      </c>
      <c r="AU182" s="17" t="s">
        <v>86</v>
      </c>
    </row>
    <row r="183" s="2" customFormat="1" ht="21.75" customHeight="1">
      <c r="A183" s="38"/>
      <c r="B183" s="39"/>
      <c r="C183" s="261" t="s">
        <v>8</v>
      </c>
      <c r="D183" s="261" t="s">
        <v>273</v>
      </c>
      <c r="E183" s="262" t="s">
        <v>542</v>
      </c>
      <c r="F183" s="263" t="s">
        <v>543</v>
      </c>
      <c r="G183" s="264" t="s">
        <v>207</v>
      </c>
      <c r="H183" s="265">
        <v>0.25</v>
      </c>
      <c r="I183" s="266"/>
      <c r="J183" s="267">
        <f>ROUND(I183*H183,2)</f>
        <v>0</v>
      </c>
      <c r="K183" s="263" t="s">
        <v>1</v>
      </c>
      <c r="L183" s="268"/>
      <c r="M183" s="269" t="s">
        <v>1</v>
      </c>
      <c r="N183" s="270" t="s">
        <v>42</v>
      </c>
      <c r="O183" s="91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2" t="s">
        <v>237</v>
      </c>
      <c r="AT183" s="232" t="s">
        <v>273</v>
      </c>
      <c r="AU183" s="232" t="s">
        <v>86</v>
      </c>
      <c r="AY183" s="17" t="s">
        <v>203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84</v>
      </c>
      <c r="BK183" s="233">
        <f>ROUND(I183*H183,2)</f>
        <v>0</v>
      </c>
      <c r="BL183" s="17" t="s">
        <v>125</v>
      </c>
      <c r="BM183" s="232" t="s">
        <v>663</v>
      </c>
    </row>
    <row r="184" s="2" customFormat="1">
      <c r="A184" s="38"/>
      <c r="B184" s="39"/>
      <c r="C184" s="40"/>
      <c r="D184" s="234" t="s">
        <v>210</v>
      </c>
      <c r="E184" s="40"/>
      <c r="F184" s="235" t="s">
        <v>543</v>
      </c>
      <c r="G184" s="40"/>
      <c r="H184" s="40"/>
      <c r="I184" s="236"/>
      <c r="J184" s="40"/>
      <c r="K184" s="40"/>
      <c r="L184" s="44"/>
      <c r="M184" s="237"/>
      <c r="N184" s="23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210</v>
      </c>
      <c r="AU184" s="17" t="s">
        <v>86</v>
      </c>
    </row>
    <row r="185" s="11" customFormat="1" ht="25.92" customHeight="1">
      <c r="A185" s="11"/>
      <c r="B185" s="207"/>
      <c r="C185" s="208"/>
      <c r="D185" s="209" t="s">
        <v>76</v>
      </c>
      <c r="E185" s="210" t="s">
        <v>463</v>
      </c>
      <c r="F185" s="210" t="s">
        <v>464</v>
      </c>
      <c r="G185" s="208"/>
      <c r="H185" s="208"/>
      <c r="I185" s="211"/>
      <c r="J185" s="212">
        <f>BK185</f>
        <v>0</v>
      </c>
      <c r="K185" s="208"/>
      <c r="L185" s="213"/>
      <c r="M185" s="214"/>
      <c r="N185" s="215"/>
      <c r="O185" s="215"/>
      <c r="P185" s="216">
        <f>P186</f>
        <v>0</v>
      </c>
      <c r="Q185" s="215"/>
      <c r="R185" s="216">
        <f>R186</f>
        <v>0</v>
      </c>
      <c r="S185" s="215"/>
      <c r="T185" s="217">
        <f>T186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18" t="s">
        <v>84</v>
      </c>
      <c r="AT185" s="219" t="s">
        <v>76</v>
      </c>
      <c r="AU185" s="219" t="s">
        <v>77</v>
      </c>
      <c r="AY185" s="218" t="s">
        <v>203</v>
      </c>
      <c r="BK185" s="220">
        <f>BK186</f>
        <v>0</v>
      </c>
    </row>
    <row r="186" s="11" customFormat="1" ht="22.8" customHeight="1">
      <c r="A186" s="11"/>
      <c r="B186" s="207"/>
      <c r="C186" s="208"/>
      <c r="D186" s="209" t="s">
        <v>76</v>
      </c>
      <c r="E186" s="280" t="s">
        <v>556</v>
      </c>
      <c r="F186" s="280" t="s">
        <v>664</v>
      </c>
      <c r="G186" s="208"/>
      <c r="H186" s="208"/>
      <c r="I186" s="211"/>
      <c r="J186" s="281">
        <f>BK186</f>
        <v>0</v>
      </c>
      <c r="K186" s="208"/>
      <c r="L186" s="213"/>
      <c r="M186" s="214"/>
      <c r="N186" s="215"/>
      <c r="O186" s="215"/>
      <c r="P186" s="216">
        <f>SUM(P187:P220)</f>
        <v>0</v>
      </c>
      <c r="Q186" s="215"/>
      <c r="R186" s="216">
        <f>SUM(R187:R220)</f>
        <v>0</v>
      </c>
      <c r="S186" s="215"/>
      <c r="T186" s="217">
        <f>SUM(T187:T220)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18" t="s">
        <v>84</v>
      </c>
      <c r="AT186" s="219" t="s">
        <v>76</v>
      </c>
      <c r="AU186" s="219" t="s">
        <v>84</v>
      </c>
      <c r="AY186" s="218" t="s">
        <v>203</v>
      </c>
      <c r="BK186" s="220">
        <f>SUM(BK187:BK220)</f>
        <v>0</v>
      </c>
    </row>
    <row r="187" s="2" customFormat="1" ht="24.15" customHeight="1">
      <c r="A187" s="38"/>
      <c r="B187" s="39"/>
      <c r="C187" s="221" t="s">
        <v>263</v>
      </c>
      <c r="D187" s="221" t="s">
        <v>204</v>
      </c>
      <c r="E187" s="222" t="s">
        <v>467</v>
      </c>
      <c r="F187" s="223" t="s">
        <v>468</v>
      </c>
      <c r="G187" s="224" t="s">
        <v>227</v>
      </c>
      <c r="H187" s="225">
        <v>1664</v>
      </c>
      <c r="I187" s="226"/>
      <c r="J187" s="227">
        <f>ROUND(I187*H187,2)</f>
        <v>0</v>
      </c>
      <c r="K187" s="223" t="s">
        <v>420</v>
      </c>
      <c r="L187" s="44"/>
      <c r="M187" s="228" t="s">
        <v>1</v>
      </c>
      <c r="N187" s="229" t="s">
        <v>42</v>
      </c>
      <c r="O187" s="91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2" t="s">
        <v>125</v>
      </c>
      <c r="AT187" s="232" t="s">
        <v>204</v>
      </c>
      <c r="AU187" s="232" t="s">
        <v>86</v>
      </c>
      <c r="AY187" s="17" t="s">
        <v>203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84</v>
      </c>
      <c r="BK187" s="233">
        <f>ROUND(I187*H187,2)</f>
        <v>0</v>
      </c>
      <c r="BL187" s="17" t="s">
        <v>125</v>
      </c>
      <c r="BM187" s="232" t="s">
        <v>559</v>
      </c>
    </row>
    <row r="188" s="2" customFormat="1">
      <c r="A188" s="38"/>
      <c r="B188" s="39"/>
      <c r="C188" s="40"/>
      <c r="D188" s="234" t="s">
        <v>210</v>
      </c>
      <c r="E188" s="40"/>
      <c r="F188" s="235" t="s">
        <v>470</v>
      </c>
      <c r="G188" s="40"/>
      <c r="H188" s="40"/>
      <c r="I188" s="236"/>
      <c r="J188" s="40"/>
      <c r="K188" s="40"/>
      <c r="L188" s="44"/>
      <c r="M188" s="237"/>
      <c r="N188" s="23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210</v>
      </c>
      <c r="AU188" s="17" t="s">
        <v>86</v>
      </c>
    </row>
    <row r="189" s="2" customFormat="1">
      <c r="A189" s="38"/>
      <c r="B189" s="39"/>
      <c r="C189" s="40"/>
      <c r="D189" s="282" t="s">
        <v>423</v>
      </c>
      <c r="E189" s="40"/>
      <c r="F189" s="283" t="s">
        <v>471</v>
      </c>
      <c r="G189" s="40"/>
      <c r="H189" s="40"/>
      <c r="I189" s="236"/>
      <c r="J189" s="40"/>
      <c r="K189" s="40"/>
      <c r="L189" s="44"/>
      <c r="M189" s="237"/>
      <c r="N189" s="23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423</v>
      </c>
      <c r="AU189" s="17" t="s">
        <v>86</v>
      </c>
    </row>
    <row r="190" s="15" customFormat="1">
      <c r="A190" s="15"/>
      <c r="B190" s="284"/>
      <c r="C190" s="285"/>
      <c r="D190" s="234" t="s">
        <v>268</v>
      </c>
      <c r="E190" s="286" t="s">
        <v>1</v>
      </c>
      <c r="F190" s="287" t="s">
        <v>560</v>
      </c>
      <c r="G190" s="285"/>
      <c r="H190" s="286" t="s">
        <v>1</v>
      </c>
      <c r="I190" s="288"/>
      <c r="J190" s="285"/>
      <c r="K190" s="285"/>
      <c r="L190" s="289"/>
      <c r="M190" s="290"/>
      <c r="N190" s="291"/>
      <c r="O190" s="291"/>
      <c r="P190" s="291"/>
      <c r="Q190" s="291"/>
      <c r="R190" s="291"/>
      <c r="S190" s="291"/>
      <c r="T190" s="29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3" t="s">
        <v>268</v>
      </c>
      <c r="AU190" s="293" t="s">
        <v>86</v>
      </c>
      <c r="AV190" s="15" t="s">
        <v>84</v>
      </c>
      <c r="AW190" s="15" t="s">
        <v>33</v>
      </c>
      <c r="AX190" s="15" t="s">
        <v>77</v>
      </c>
      <c r="AY190" s="293" t="s">
        <v>203</v>
      </c>
    </row>
    <row r="191" s="12" customFormat="1">
      <c r="A191" s="12"/>
      <c r="B191" s="239"/>
      <c r="C191" s="240"/>
      <c r="D191" s="234" t="s">
        <v>268</v>
      </c>
      <c r="E191" s="241" t="s">
        <v>1</v>
      </c>
      <c r="F191" s="242" t="s">
        <v>561</v>
      </c>
      <c r="G191" s="240"/>
      <c r="H191" s="243">
        <v>1664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9" t="s">
        <v>268</v>
      </c>
      <c r="AU191" s="249" t="s">
        <v>86</v>
      </c>
      <c r="AV191" s="12" t="s">
        <v>86</v>
      </c>
      <c r="AW191" s="12" t="s">
        <v>33</v>
      </c>
      <c r="AX191" s="12" t="s">
        <v>77</v>
      </c>
      <c r="AY191" s="249" t="s">
        <v>203</v>
      </c>
    </row>
    <row r="192" s="13" customFormat="1">
      <c r="A192" s="13"/>
      <c r="B192" s="250"/>
      <c r="C192" s="251"/>
      <c r="D192" s="234" t="s">
        <v>268</v>
      </c>
      <c r="E192" s="252" t="s">
        <v>1</v>
      </c>
      <c r="F192" s="253" t="s">
        <v>271</v>
      </c>
      <c r="G192" s="251"/>
      <c r="H192" s="254">
        <v>1664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268</v>
      </c>
      <c r="AU192" s="260" t="s">
        <v>86</v>
      </c>
      <c r="AV192" s="13" t="s">
        <v>125</v>
      </c>
      <c r="AW192" s="13" t="s">
        <v>33</v>
      </c>
      <c r="AX192" s="13" t="s">
        <v>84</v>
      </c>
      <c r="AY192" s="260" t="s">
        <v>203</v>
      </c>
    </row>
    <row r="193" s="2" customFormat="1" ht="24.15" customHeight="1">
      <c r="A193" s="38"/>
      <c r="B193" s="39"/>
      <c r="C193" s="221" t="s">
        <v>272</v>
      </c>
      <c r="D193" s="221" t="s">
        <v>204</v>
      </c>
      <c r="E193" s="222" t="s">
        <v>474</v>
      </c>
      <c r="F193" s="223" t="s">
        <v>475</v>
      </c>
      <c r="G193" s="224" t="s">
        <v>220</v>
      </c>
      <c r="H193" s="225">
        <v>0.0040000000000000001</v>
      </c>
      <c r="I193" s="226"/>
      <c r="J193" s="227">
        <f>ROUND(I193*H193,2)</f>
        <v>0</v>
      </c>
      <c r="K193" s="223" t="s">
        <v>420</v>
      </c>
      <c r="L193" s="44"/>
      <c r="M193" s="228" t="s">
        <v>1</v>
      </c>
      <c r="N193" s="229" t="s">
        <v>42</v>
      </c>
      <c r="O193" s="91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125</v>
      </c>
      <c r="AT193" s="232" t="s">
        <v>204</v>
      </c>
      <c r="AU193" s="232" t="s">
        <v>86</v>
      </c>
      <c r="AY193" s="17" t="s">
        <v>203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84</v>
      </c>
      <c r="BK193" s="233">
        <f>ROUND(I193*H193,2)</f>
        <v>0</v>
      </c>
      <c r="BL193" s="17" t="s">
        <v>125</v>
      </c>
      <c r="BM193" s="232" t="s">
        <v>563</v>
      </c>
    </row>
    <row r="194" s="2" customFormat="1">
      <c r="A194" s="38"/>
      <c r="B194" s="39"/>
      <c r="C194" s="40"/>
      <c r="D194" s="234" t="s">
        <v>210</v>
      </c>
      <c r="E194" s="40"/>
      <c r="F194" s="235" t="s">
        <v>477</v>
      </c>
      <c r="G194" s="40"/>
      <c r="H194" s="40"/>
      <c r="I194" s="236"/>
      <c r="J194" s="40"/>
      <c r="K194" s="40"/>
      <c r="L194" s="44"/>
      <c r="M194" s="237"/>
      <c r="N194" s="23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210</v>
      </c>
      <c r="AU194" s="17" t="s">
        <v>86</v>
      </c>
    </row>
    <row r="195" s="2" customFormat="1">
      <c r="A195" s="38"/>
      <c r="B195" s="39"/>
      <c r="C195" s="40"/>
      <c r="D195" s="282" t="s">
        <v>423</v>
      </c>
      <c r="E195" s="40"/>
      <c r="F195" s="283" t="s">
        <v>478</v>
      </c>
      <c r="G195" s="40"/>
      <c r="H195" s="40"/>
      <c r="I195" s="236"/>
      <c r="J195" s="40"/>
      <c r="K195" s="40"/>
      <c r="L195" s="44"/>
      <c r="M195" s="237"/>
      <c r="N195" s="23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423</v>
      </c>
      <c r="AU195" s="17" t="s">
        <v>86</v>
      </c>
    </row>
    <row r="196" s="15" customFormat="1">
      <c r="A196" s="15"/>
      <c r="B196" s="284"/>
      <c r="C196" s="285"/>
      <c r="D196" s="234" t="s">
        <v>268</v>
      </c>
      <c r="E196" s="286" t="s">
        <v>1</v>
      </c>
      <c r="F196" s="287" t="s">
        <v>564</v>
      </c>
      <c r="G196" s="285"/>
      <c r="H196" s="286" t="s">
        <v>1</v>
      </c>
      <c r="I196" s="288"/>
      <c r="J196" s="285"/>
      <c r="K196" s="285"/>
      <c r="L196" s="289"/>
      <c r="M196" s="290"/>
      <c r="N196" s="291"/>
      <c r="O196" s="291"/>
      <c r="P196" s="291"/>
      <c r="Q196" s="291"/>
      <c r="R196" s="291"/>
      <c r="S196" s="291"/>
      <c r="T196" s="29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3" t="s">
        <v>268</v>
      </c>
      <c r="AU196" s="293" t="s">
        <v>86</v>
      </c>
      <c r="AV196" s="15" t="s">
        <v>84</v>
      </c>
      <c r="AW196" s="15" t="s">
        <v>33</v>
      </c>
      <c r="AX196" s="15" t="s">
        <v>77</v>
      </c>
      <c r="AY196" s="293" t="s">
        <v>203</v>
      </c>
    </row>
    <row r="197" s="12" customFormat="1">
      <c r="A197" s="12"/>
      <c r="B197" s="239"/>
      <c r="C197" s="240"/>
      <c r="D197" s="234" t="s">
        <v>268</v>
      </c>
      <c r="E197" s="241" t="s">
        <v>1</v>
      </c>
      <c r="F197" s="242" t="s">
        <v>665</v>
      </c>
      <c r="G197" s="240"/>
      <c r="H197" s="243">
        <v>0.0040000000000000001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9" t="s">
        <v>268</v>
      </c>
      <c r="AU197" s="249" t="s">
        <v>86</v>
      </c>
      <c r="AV197" s="12" t="s">
        <v>86</v>
      </c>
      <c r="AW197" s="12" t="s">
        <v>33</v>
      </c>
      <c r="AX197" s="12" t="s">
        <v>84</v>
      </c>
      <c r="AY197" s="249" t="s">
        <v>203</v>
      </c>
    </row>
    <row r="198" s="2" customFormat="1" ht="37.8" customHeight="1">
      <c r="A198" s="38"/>
      <c r="B198" s="39"/>
      <c r="C198" s="261" t="s">
        <v>277</v>
      </c>
      <c r="D198" s="261" t="s">
        <v>273</v>
      </c>
      <c r="E198" s="262" t="s">
        <v>567</v>
      </c>
      <c r="F198" s="263" t="s">
        <v>480</v>
      </c>
      <c r="G198" s="264" t="s">
        <v>481</v>
      </c>
      <c r="H198" s="265">
        <v>4.1600000000000001</v>
      </c>
      <c r="I198" s="266"/>
      <c r="J198" s="267">
        <f>ROUND(I198*H198,2)</f>
        <v>0</v>
      </c>
      <c r="K198" s="263" t="s">
        <v>1</v>
      </c>
      <c r="L198" s="268"/>
      <c r="M198" s="269" t="s">
        <v>1</v>
      </c>
      <c r="N198" s="270" t="s">
        <v>42</v>
      </c>
      <c r="O198" s="91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237</v>
      </c>
      <c r="AT198" s="232" t="s">
        <v>273</v>
      </c>
      <c r="AU198" s="232" t="s">
        <v>86</v>
      </c>
      <c r="AY198" s="17" t="s">
        <v>203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84</v>
      </c>
      <c r="BK198" s="233">
        <f>ROUND(I198*H198,2)</f>
        <v>0</v>
      </c>
      <c r="BL198" s="17" t="s">
        <v>125</v>
      </c>
      <c r="BM198" s="232" t="s">
        <v>568</v>
      </c>
    </row>
    <row r="199" s="2" customFormat="1">
      <c r="A199" s="38"/>
      <c r="B199" s="39"/>
      <c r="C199" s="40"/>
      <c r="D199" s="234" t="s">
        <v>210</v>
      </c>
      <c r="E199" s="40"/>
      <c r="F199" s="235" t="s">
        <v>480</v>
      </c>
      <c r="G199" s="40"/>
      <c r="H199" s="40"/>
      <c r="I199" s="236"/>
      <c r="J199" s="40"/>
      <c r="K199" s="40"/>
      <c r="L199" s="44"/>
      <c r="M199" s="237"/>
      <c r="N199" s="23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210</v>
      </c>
      <c r="AU199" s="17" t="s">
        <v>86</v>
      </c>
    </row>
    <row r="200" s="12" customFormat="1">
      <c r="A200" s="12"/>
      <c r="B200" s="239"/>
      <c r="C200" s="240"/>
      <c r="D200" s="234" t="s">
        <v>268</v>
      </c>
      <c r="E200" s="241" t="s">
        <v>1</v>
      </c>
      <c r="F200" s="242" t="s">
        <v>666</v>
      </c>
      <c r="G200" s="240"/>
      <c r="H200" s="243">
        <v>4.1600000000000001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9" t="s">
        <v>268</v>
      </c>
      <c r="AU200" s="249" t="s">
        <v>86</v>
      </c>
      <c r="AV200" s="12" t="s">
        <v>86</v>
      </c>
      <c r="AW200" s="12" t="s">
        <v>33</v>
      </c>
      <c r="AX200" s="12" t="s">
        <v>84</v>
      </c>
      <c r="AY200" s="249" t="s">
        <v>203</v>
      </c>
    </row>
    <row r="201" s="2" customFormat="1" ht="24.15" customHeight="1">
      <c r="A201" s="38"/>
      <c r="B201" s="39"/>
      <c r="C201" s="221" t="s">
        <v>256</v>
      </c>
      <c r="D201" s="221" t="s">
        <v>204</v>
      </c>
      <c r="E201" s="222" t="s">
        <v>570</v>
      </c>
      <c r="F201" s="223" t="s">
        <v>571</v>
      </c>
      <c r="G201" s="224" t="s">
        <v>227</v>
      </c>
      <c r="H201" s="225">
        <v>208</v>
      </c>
      <c r="I201" s="226"/>
      <c r="J201" s="227">
        <f>ROUND(I201*H201,2)</f>
        <v>0</v>
      </c>
      <c r="K201" s="223" t="s">
        <v>420</v>
      </c>
      <c r="L201" s="44"/>
      <c r="M201" s="228" t="s">
        <v>1</v>
      </c>
      <c r="N201" s="229" t="s">
        <v>42</v>
      </c>
      <c r="O201" s="91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2" t="s">
        <v>125</v>
      </c>
      <c r="AT201" s="232" t="s">
        <v>204</v>
      </c>
      <c r="AU201" s="232" t="s">
        <v>86</v>
      </c>
      <c r="AY201" s="17" t="s">
        <v>203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84</v>
      </c>
      <c r="BK201" s="233">
        <f>ROUND(I201*H201,2)</f>
        <v>0</v>
      </c>
      <c r="BL201" s="17" t="s">
        <v>125</v>
      </c>
      <c r="BM201" s="232" t="s">
        <v>572</v>
      </c>
    </row>
    <row r="202" s="2" customFormat="1">
      <c r="A202" s="38"/>
      <c r="B202" s="39"/>
      <c r="C202" s="40"/>
      <c r="D202" s="234" t="s">
        <v>210</v>
      </c>
      <c r="E202" s="40"/>
      <c r="F202" s="235" t="s">
        <v>573</v>
      </c>
      <c r="G202" s="40"/>
      <c r="H202" s="40"/>
      <c r="I202" s="236"/>
      <c r="J202" s="40"/>
      <c r="K202" s="40"/>
      <c r="L202" s="44"/>
      <c r="M202" s="237"/>
      <c r="N202" s="23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210</v>
      </c>
      <c r="AU202" s="17" t="s">
        <v>86</v>
      </c>
    </row>
    <row r="203" s="2" customFormat="1">
      <c r="A203" s="38"/>
      <c r="B203" s="39"/>
      <c r="C203" s="40"/>
      <c r="D203" s="282" t="s">
        <v>423</v>
      </c>
      <c r="E203" s="40"/>
      <c r="F203" s="283" t="s">
        <v>574</v>
      </c>
      <c r="G203" s="40"/>
      <c r="H203" s="40"/>
      <c r="I203" s="236"/>
      <c r="J203" s="40"/>
      <c r="K203" s="40"/>
      <c r="L203" s="44"/>
      <c r="M203" s="237"/>
      <c r="N203" s="238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423</v>
      </c>
      <c r="AU203" s="17" t="s">
        <v>86</v>
      </c>
    </row>
    <row r="204" s="12" customFormat="1">
      <c r="A204" s="12"/>
      <c r="B204" s="239"/>
      <c r="C204" s="240"/>
      <c r="D204" s="234" t="s">
        <v>268</v>
      </c>
      <c r="E204" s="241" t="s">
        <v>1</v>
      </c>
      <c r="F204" s="242" t="s">
        <v>575</v>
      </c>
      <c r="G204" s="240"/>
      <c r="H204" s="243">
        <v>208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9" t="s">
        <v>268</v>
      </c>
      <c r="AU204" s="249" t="s">
        <v>86</v>
      </c>
      <c r="AV204" s="12" t="s">
        <v>86</v>
      </c>
      <c r="AW204" s="12" t="s">
        <v>33</v>
      </c>
      <c r="AX204" s="12" t="s">
        <v>84</v>
      </c>
      <c r="AY204" s="249" t="s">
        <v>203</v>
      </c>
    </row>
    <row r="205" s="2" customFormat="1" ht="16.5" customHeight="1">
      <c r="A205" s="38"/>
      <c r="B205" s="39"/>
      <c r="C205" s="261" t="s">
        <v>554</v>
      </c>
      <c r="D205" s="261" t="s">
        <v>273</v>
      </c>
      <c r="E205" s="262" t="s">
        <v>577</v>
      </c>
      <c r="F205" s="263" t="s">
        <v>578</v>
      </c>
      <c r="G205" s="264" t="s">
        <v>481</v>
      </c>
      <c r="H205" s="265">
        <v>6.2400000000000002</v>
      </c>
      <c r="I205" s="266"/>
      <c r="J205" s="267">
        <f>ROUND(I205*H205,2)</f>
        <v>0</v>
      </c>
      <c r="K205" s="263" t="s">
        <v>1</v>
      </c>
      <c r="L205" s="268"/>
      <c r="M205" s="269" t="s">
        <v>1</v>
      </c>
      <c r="N205" s="270" t="s">
        <v>42</v>
      </c>
      <c r="O205" s="91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2" t="s">
        <v>237</v>
      </c>
      <c r="AT205" s="232" t="s">
        <v>273</v>
      </c>
      <c r="AU205" s="232" t="s">
        <v>86</v>
      </c>
      <c r="AY205" s="17" t="s">
        <v>203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84</v>
      </c>
      <c r="BK205" s="233">
        <f>ROUND(I205*H205,2)</f>
        <v>0</v>
      </c>
      <c r="BL205" s="17" t="s">
        <v>125</v>
      </c>
      <c r="BM205" s="232" t="s">
        <v>579</v>
      </c>
    </row>
    <row r="206" s="2" customFormat="1">
      <c r="A206" s="38"/>
      <c r="B206" s="39"/>
      <c r="C206" s="40"/>
      <c r="D206" s="234" t="s">
        <v>210</v>
      </c>
      <c r="E206" s="40"/>
      <c r="F206" s="235" t="s">
        <v>578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210</v>
      </c>
      <c r="AU206" s="17" t="s">
        <v>86</v>
      </c>
    </row>
    <row r="207" s="12" customFormat="1">
      <c r="A207" s="12"/>
      <c r="B207" s="239"/>
      <c r="C207" s="240"/>
      <c r="D207" s="234" t="s">
        <v>268</v>
      </c>
      <c r="E207" s="241" t="s">
        <v>1</v>
      </c>
      <c r="F207" s="242" t="s">
        <v>667</v>
      </c>
      <c r="G207" s="240"/>
      <c r="H207" s="243">
        <v>6.2400000000000002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9" t="s">
        <v>268</v>
      </c>
      <c r="AU207" s="249" t="s">
        <v>86</v>
      </c>
      <c r="AV207" s="12" t="s">
        <v>86</v>
      </c>
      <c r="AW207" s="12" t="s">
        <v>33</v>
      </c>
      <c r="AX207" s="12" t="s">
        <v>84</v>
      </c>
      <c r="AY207" s="249" t="s">
        <v>203</v>
      </c>
    </row>
    <row r="208" s="2" customFormat="1" ht="33" customHeight="1">
      <c r="A208" s="38"/>
      <c r="B208" s="39"/>
      <c r="C208" s="221" t="s">
        <v>558</v>
      </c>
      <c r="D208" s="221" t="s">
        <v>204</v>
      </c>
      <c r="E208" s="222" t="s">
        <v>668</v>
      </c>
      <c r="F208" s="223" t="s">
        <v>669</v>
      </c>
      <c r="G208" s="224" t="s">
        <v>227</v>
      </c>
      <c r="H208" s="225">
        <v>208</v>
      </c>
      <c r="I208" s="226"/>
      <c r="J208" s="227">
        <f>ROUND(I208*H208,2)</f>
        <v>0</v>
      </c>
      <c r="K208" s="223" t="s">
        <v>420</v>
      </c>
      <c r="L208" s="44"/>
      <c r="M208" s="228" t="s">
        <v>1</v>
      </c>
      <c r="N208" s="229" t="s">
        <v>42</v>
      </c>
      <c r="O208" s="91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2" t="s">
        <v>125</v>
      </c>
      <c r="AT208" s="232" t="s">
        <v>204</v>
      </c>
      <c r="AU208" s="232" t="s">
        <v>86</v>
      </c>
      <c r="AY208" s="17" t="s">
        <v>203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84</v>
      </c>
      <c r="BK208" s="233">
        <f>ROUND(I208*H208,2)</f>
        <v>0</v>
      </c>
      <c r="BL208" s="17" t="s">
        <v>125</v>
      </c>
      <c r="BM208" s="232" t="s">
        <v>670</v>
      </c>
    </row>
    <row r="209" s="2" customFormat="1">
      <c r="A209" s="38"/>
      <c r="B209" s="39"/>
      <c r="C209" s="40"/>
      <c r="D209" s="234" t="s">
        <v>210</v>
      </c>
      <c r="E209" s="40"/>
      <c r="F209" s="235" t="s">
        <v>671</v>
      </c>
      <c r="G209" s="40"/>
      <c r="H209" s="40"/>
      <c r="I209" s="236"/>
      <c r="J209" s="40"/>
      <c r="K209" s="40"/>
      <c r="L209" s="44"/>
      <c r="M209" s="237"/>
      <c r="N209" s="23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210</v>
      </c>
      <c r="AU209" s="17" t="s">
        <v>86</v>
      </c>
    </row>
    <row r="210" s="2" customFormat="1">
      <c r="A210" s="38"/>
      <c r="B210" s="39"/>
      <c r="C210" s="40"/>
      <c r="D210" s="282" t="s">
        <v>423</v>
      </c>
      <c r="E210" s="40"/>
      <c r="F210" s="283" t="s">
        <v>672</v>
      </c>
      <c r="G210" s="40"/>
      <c r="H210" s="40"/>
      <c r="I210" s="236"/>
      <c r="J210" s="40"/>
      <c r="K210" s="40"/>
      <c r="L210" s="44"/>
      <c r="M210" s="237"/>
      <c r="N210" s="23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423</v>
      </c>
      <c r="AU210" s="17" t="s">
        <v>86</v>
      </c>
    </row>
    <row r="211" s="15" customFormat="1">
      <c r="A211" s="15"/>
      <c r="B211" s="284"/>
      <c r="C211" s="285"/>
      <c r="D211" s="234" t="s">
        <v>268</v>
      </c>
      <c r="E211" s="286" t="s">
        <v>1</v>
      </c>
      <c r="F211" s="287" t="s">
        <v>673</v>
      </c>
      <c r="G211" s="285"/>
      <c r="H211" s="286" t="s">
        <v>1</v>
      </c>
      <c r="I211" s="288"/>
      <c r="J211" s="285"/>
      <c r="K211" s="285"/>
      <c r="L211" s="289"/>
      <c r="M211" s="290"/>
      <c r="N211" s="291"/>
      <c r="O211" s="291"/>
      <c r="P211" s="291"/>
      <c r="Q211" s="291"/>
      <c r="R211" s="291"/>
      <c r="S211" s="291"/>
      <c r="T211" s="29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3" t="s">
        <v>268</v>
      </c>
      <c r="AU211" s="293" t="s">
        <v>86</v>
      </c>
      <c r="AV211" s="15" t="s">
        <v>84</v>
      </c>
      <c r="AW211" s="15" t="s">
        <v>33</v>
      </c>
      <c r="AX211" s="15" t="s">
        <v>77</v>
      </c>
      <c r="AY211" s="293" t="s">
        <v>203</v>
      </c>
    </row>
    <row r="212" s="12" customFormat="1">
      <c r="A212" s="12"/>
      <c r="B212" s="239"/>
      <c r="C212" s="240"/>
      <c r="D212" s="234" t="s">
        <v>268</v>
      </c>
      <c r="E212" s="241" t="s">
        <v>1</v>
      </c>
      <c r="F212" s="242" t="s">
        <v>674</v>
      </c>
      <c r="G212" s="240"/>
      <c r="H212" s="243">
        <v>208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9" t="s">
        <v>268</v>
      </c>
      <c r="AU212" s="249" t="s">
        <v>86</v>
      </c>
      <c r="AV212" s="12" t="s">
        <v>86</v>
      </c>
      <c r="AW212" s="12" t="s">
        <v>33</v>
      </c>
      <c r="AX212" s="12" t="s">
        <v>77</v>
      </c>
      <c r="AY212" s="249" t="s">
        <v>203</v>
      </c>
    </row>
    <row r="213" s="13" customFormat="1">
      <c r="A213" s="13"/>
      <c r="B213" s="250"/>
      <c r="C213" s="251"/>
      <c r="D213" s="234" t="s">
        <v>268</v>
      </c>
      <c r="E213" s="252" t="s">
        <v>1</v>
      </c>
      <c r="F213" s="253" t="s">
        <v>271</v>
      </c>
      <c r="G213" s="251"/>
      <c r="H213" s="254">
        <v>208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268</v>
      </c>
      <c r="AU213" s="260" t="s">
        <v>86</v>
      </c>
      <c r="AV213" s="13" t="s">
        <v>125</v>
      </c>
      <c r="AW213" s="13" t="s">
        <v>33</v>
      </c>
      <c r="AX213" s="13" t="s">
        <v>84</v>
      </c>
      <c r="AY213" s="260" t="s">
        <v>203</v>
      </c>
    </row>
    <row r="214" s="2" customFormat="1" ht="16.5" customHeight="1">
      <c r="A214" s="38"/>
      <c r="B214" s="39"/>
      <c r="C214" s="261" t="s">
        <v>562</v>
      </c>
      <c r="D214" s="261" t="s">
        <v>273</v>
      </c>
      <c r="E214" s="262" t="s">
        <v>675</v>
      </c>
      <c r="F214" s="263" t="s">
        <v>676</v>
      </c>
      <c r="G214" s="264" t="s">
        <v>220</v>
      </c>
      <c r="H214" s="265">
        <v>2.9119999999999999</v>
      </c>
      <c r="I214" s="266"/>
      <c r="J214" s="267">
        <f>ROUND(I214*H214,2)</f>
        <v>0</v>
      </c>
      <c r="K214" s="263" t="s">
        <v>1</v>
      </c>
      <c r="L214" s="268"/>
      <c r="M214" s="269" t="s">
        <v>1</v>
      </c>
      <c r="N214" s="270" t="s">
        <v>42</v>
      </c>
      <c r="O214" s="91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2" t="s">
        <v>237</v>
      </c>
      <c r="AT214" s="232" t="s">
        <v>273</v>
      </c>
      <c r="AU214" s="232" t="s">
        <v>86</v>
      </c>
      <c r="AY214" s="17" t="s">
        <v>203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84</v>
      </c>
      <c r="BK214" s="233">
        <f>ROUND(I214*H214,2)</f>
        <v>0</v>
      </c>
      <c r="BL214" s="17" t="s">
        <v>125</v>
      </c>
      <c r="BM214" s="232" t="s">
        <v>677</v>
      </c>
    </row>
    <row r="215" s="2" customFormat="1">
      <c r="A215" s="38"/>
      <c r="B215" s="39"/>
      <c r="C215" s="40"/>
      <c r="D215" s="234" t="s">
        <v>210</v>
      </c>
      <c r="E215" s="40"/>
      <c r="F215" s="235" t="s">
        <v>676</v>
      </c>
      <c r="G215" s="40"/>
      <c r="H215" s="40"/>
      <c r="I215" s="236"/>
      <c r="J215" s="40"/>
      <c r="K215" s="40"/>
      <c r="L215" s="44"/>
      <c r="M215" s="237"/>
      <c r="N215" s="23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210</v>
      </c>
      <c r="AU215" s="17" t="s">
        <v>86</v>
      </c>
    </row>
    <row r="216" s="2" customFormat="1" ht="33" customHeight="1">
      <c r="A216" s="38"/>
      <c r="B216" s="39"/>
      <c r="C216" s="221" t="s">
        <v>566</v>
      </c>
      <c r="D216" s="221" t="s">
        <v>204</v>
      </c>
      <c r="E216" s="222" t="s">
        <v>582</v>
      </c>
      <c r="F216" s="223" t="s">
        <v>583</v>
      </c>
      <c r="G216" s="224" t="s">
        <v>227</v>
      </c>
      <c r="H216" s="225">
        <v>208</v>
      </c>
      <c r="I216" s="226"/>
      <c r="J216" s="227">
        <f>ROUND(I216*H216,2)</f>
        <v>0</v>
      </c>
      <c r="K216" s="223" t="s">
        <v>420</v>
      </c>
      <c r="L216" s="44"/>
      <c r="M216" s="228" t="s">
        <v>1</v>
      </c>
      <c r="N216" s="229" t="s">
        <v>42</v>
      </c>
      <c r="O216" s="91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2" t="s">
        <v>125</v>
      </c>
      <c r="AT216" s="232" t="s">
        <v>204</v>
      </c>
      <c r="AU216" s="232" t="s">
        <v>86</v>
      </c>
      <c r="AY216" s="17" t="s">
        <v>203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84</v>
      </c>
      <c r="BK216" s="233">
        <f>ROUND(I216*H216,2)</f>
        <v>0</v>
      </c>
      <c r="BL216" s="17" t="s">
        <v>125</v>
      </c>
      <c r="BM216" s="232" t="s">
        <v>584</v>
      </c>
    </row>
    <row r="217" s="2" customFormat="1">
      <c r="A217" s="38"/>
      <c r="B217" s="39"/>
      <c r="C217" s="40"/>
      <c r="D217" s="234" t="s">
        <v>210</v>
      </c>
      <c r="E217" s="40"/>
      <c r="F217" s="235" t="s">
        <v>585</v>
      </c>
      <c r="G217" s="40"/>
      <c r="H217" s="40"/>
      <c r="I217" s="236"/>
      <c r="J217" s="40"/>
      <c r="K217" s="40"/>
      <c r="L217" s="44"/>
      <c r="M217" s="237"/>
      <c r="N217" s="23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210</v>
      </c>
      <c r="AU217" s="17" t="s">
        <v>86</v>
      </c>
    </row>
    <row r="218" s="2" customFormat="1">
      <c r="A218" s="38"/>
      <c r="B218" s="39"/>
      <c r="C218" s="40"/>
      <c r="D218" s="282" t="s">
        <v>423</v>
      </c>
      <c r="E218" s="40"/>
      <c r="F218" s="283" t="s">
        <v>586</v>
      </c>
      <c r="G218" s="40"/>
      <c r="H218" s="40"/>
      <c r="I218" s="236"/>
      <c r="J218" s="40"/>
      <c r="K218" s="40"/>
      <c r="L218" s="44"/>
      <c r="M218" s="237"/>
      <c r="N218" s="238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423</v>
      </c>
      <c r="AU218" s="17" t="s">
        <v>86</v>
      </c>
    </row>
    <row r="219" s="15" customFormat="1">
      <c r="A219" s="15"/>
      <c r="B219" s="284"/>
      <c r="C219" s="285"/>
      <c r="D219" s="234" t="s">
        <v>268</v>
      </c>
      <c r="E219" s="286" t="s">
        <v>1</v>
      </c>
      <c r="F219" s="287" t="s">
        <v>587</v>
      </c>
      <c r="G219" s="285"/>
      <c r="H219" s="286" t="s">
        <v>1</v>
      </c>
      <c r="I219" s="288"/>
      <c r="J219" s="285"/>
      <c r="K219" s="285"/>
      <c r="L219" s="289"/>
      <c r="M219" s="290"/>
      <c r="N219" s="291"/>
      <c r="O219" s="291"/>
      <c r="P219" s="291"/>
      <c r="Q219" s="291"/>
      <c r="R219" s="291"/>
      <c r="S219" s="291"/>
      <c r="T219" s="29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3" t="s">
        <v>268</v>
      </c>
      <c r="AU219" s="293" t="s">
        <v>86</v>
      </c>
      <c r="AV219" s="15" t="s">
        <v>84</v>
      </c>
      <c r="AW219" s="15" t="s">
        <v>33</v>
      </c>
      <c r="AX219" s="15" t="s">
        <v>77</v>
      </c>
      <c r="AY219" s="293" t="s">
        <v>203</v>
      </c>
    </row>
    <row r="220" s="12" customFormat="1">
      <c r="A220" s="12"/>
      <c r="B220" s="239"/>
      <c r="C220" s="240"/>
      <c r="D220" s="234" t="s">
        <v>268</v>
      </c>
      <c r="E220" s="241" t="s">
        <v>1</v>
      </c>
      <c r="F220" s="242" t="s">
        <v>575</v>
      </c>
      <c r="G220" s="240"/>
      <c r="H220" s="243">
        <v>208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49" t="s">
        <v>268</v>
      </c>
      <c r="AU220" s="249" t="s">
        <v>86</v>
      </c>
      <c r="AV220" s="12" t="s">
        <v>86</v>
      </c>
      <c r="AW220" s="12" t="s">
        <v>33</v>
      </c>
      <c r="AX220" s="12" t="s">
        <v>84</v>
      </c>
      <c r="AY220" s="249" t="s">
        <v>203</v>
      </c>
    </row>
    <row r="221" s="11" customFormat="1" ht="25.92" customHeight="1">
      <c r="A221" s="11"/>
      <c r="B221" s="207"/>
      <c r="C221" s="208"/>
      <c r="D221" s="209" t="s">
        <v>76</v>
      </c>
      <c r="E221" s="210" t="s">
        <v>483</v>
      </c>
      <c r="F221" s="210" t="s">
        <v>484</v>
      </c>
      <c r="G221" s="208"/>
      <c r="H221" s="208"/>
      <c r="I221" s="211"/>
      <c r="J221" s="212">
        <f>BK221</f>
        <v>0</v>
      </c>
      <c r="K221" s="208"/>
      <c r="L221" s="213"/>
      <c r="M221" s="214"/>
      <c r="N221" s="215"/>
      <c r="O221" s="215"/>
      <c r="P221" s="216">
        <f>P222</f>
        <v>0</v>
      </c>
      <c r="Q221" s="215"/>
      <c r="R221" s="216">
        <f>R222</f>
        <v>0</v>
      </c>
      <c r="S221" s="215"/>
      <c r="T221" s="217">
        <f>T222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18" t="s">
        <v>84</v>
      </c>
      <c r="AT221" s="219" t="s">
        <v>76</v>
      </c>
      <c r="AU221" s="219" t="s">
        <v>77</v>
      </c>
      <c r="AY221" s="218" t="s">
        <v>203</v>
      </c>
      <c r="BK221" s="220">
        <f>BK222</f>
        <v>0</v>
      </c>
    </row>
    <row r="222" s="11" customFormat="1" ht="22.8" customHeight="1">
      <c r="A222" s="11"/>
      <c r="B222" s="207"/>
      <c r="C222" s="208"/>
      <c r="D222" s="209" t="s">
        <v>76</v>
      </c>
      <c r="E222" s="280" t="s">
        <v>678</v>
      </c>
      <c r="F222" s="280" t="s">
        <v>645</v>
      </c>
      <c r="G222" s="208"/>
      <c r="H222" s="208"/>
      <c r="I222" s="211"/>
      <c r="J222" s="281">
        <f>BK222</f>
        <v>0</v>
      </c>
      <c r="K222" s="208"/>
      <c r="L222" s="213"/>
      <c r="M222" s="214"/>
      <c r="N222" s="215"/>
      <c r="O222" s="215"/>
      <c r="P222" s="216">
        <f>SUM(P223:P239)</f>
        <v>0</v>
      </c>
      <c r="Q222" s="215"/>
      <c r="R222" s="216">
        <f>SUM(R223:R239)</f>
        <v>0</v>
      </c>
      <c r="S222" s="215"/>
      <c r="T222" s="217">
        <f>SUM(T223:T239)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18" t="s">
        <v>84</v>
      </c>
      <c r="AT222" s="219" t="s">
        <v>76</v>
      </c>
      <c r="AU222" s="219" t="s">
        <v>84</v>
      </c>
      <c r="AY222" s="218" t="s">
        <v>203</v>
      </c>
      <c r="BK222" s="220">
        <f>SUM(BK223:BK239)</f>
        <v>0</v>
      </c>
    </row>
    <row r="223" s="2" customFormat="1" ht="33" customHeight="1">
      <c r="A223" s="38"/>
      <c r="B223" s="39"/>
      <c r="C223" s="221" t="s">
        <v>7</v>
      </c>
      <c r="D223" s="221" t="s">
        <v>204</v>
      </c>
      <c r="E223" s="222" t="s">
        <v>486</v>
      </c>
      <c r="F223" s="223" t="s">
        <v>487</v>
      </c>
      <c r="G223" s="224" t="s">
        <v>227</v>
      </c>
      <c r="H223" s="225">
        <v>91</v>
      </c>
      <c r="I223" s="226"/>
      <c r="J223" s="227">
        <f>ROUND(I223*H223,2)</f>
        <v>0</v>
      </c>
      <c r="K223" s="223" t="s">
        <v>420</v>
      </c>
      <c r="L223" s="44"/>
      <c r="M223" s="228" t="s">
        <v>1</v>
      </c>
      <c r="N223" s="229" t="s">
        <v>42</v>
      </c>
      <c r="O223" s="91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2" t="s">
        <v>125</v>
      </c>
      <c r="AT223" s="232" t="s">
        <v>204</v>
      </c>
      <c r="AU223" s="232" t="s">
        <v>86</v>
      </c>
      <c r="AY223" s="17" t="s">
        <v>203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7" t="s">
        <v>84</v>
      </c>
      <c r="BK223" s="233">
        <f>ROUND(I223*H223,2)</f>
        <v>0</v>
      </c>
      <c r="BL223" s="17" t="s">
        <v>125</v>
      </c>
      <c r="BM223" s="232" t="s">
        <v>679</v>
      </c>
    </row>
    <row r="224" s="2" customFormat="1">
      <c r="A224" s="38"/>
      <c r="B224" s="39"/>
      <c r="C224" s="40"/>
      <c r="D224" s="234" t="s">
        <v>210</v>
      </c>
      <c r="E224" s="40"/>
      <c r="F224" s="235" t="s">
        <v>489</v>
      </c>
      <c r="G224" s="40"/>
      <c r="H224" s="40"/>
      <c r="I224" s="236"/>
      <c r="J224" s="40"/>
      <c r="K224" s="40"/>
      <c r="L224" s="44"/>
      <c r="M224" s="237"/>
      <c r="N224" s="23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210</v>
      </c>
      <c r="AU224" s="17" t="s">
        <v>86</v>
      </c>
    </row>
    <row r="225" s="2" customFormat="1">
      <c r="A225" s="38"/>
      <c r="B225" s="39"/>
      <c r="C225" s="40"/>
      <c r="D225" s="282" t="s">
        <v>423</v>
      </c>
      <c r="E225" s="40"/>
      <c r="F225" s="283" t="s">
        <v>490</v>
      </c>
      <c r="G225" s="40"/>
      <c r="H225" s="40"/>
      <c r="I225" s="236"/>
      <c r="J225" s="40"/>
      <c r="K225" s="40"/>
      <c r="L225" s="44"/>
      <c r="M225" s="237"/>
      <c r="N225" s="23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423</v>
      </c>
      <c r="AU225" s="17" t="s">
        <v>86</v>
      </c>
    </row>
    <row r="226" s="15" customFormat="1">
      <c r="A226" s="15"/>
      <c r="B226" s="284"/>
      <c r="C226" s="285"/>
      <c r="D226" s="234" t="s">
        <v>268</v>
      </c>
      <c r="E226" s="286" t="s">
        <v>1</v>
      </c>
      <c r="F226" s="287" t="s">
        <v>680</v>
      </c>
      <c r="G226" s="285"/>
      <c r="H226" s="286" t="s">
        <v>1</v>
      </c>
      <c r="I226" s="288"/>
      <c r="J226" s="285"/>
      <c r="K226" s="285"/>
      <c r="L226" s="289"/>
      <c r="M226" s="290"/>
      <c r="N226" s="291"/>
      <c r="O226" s="291"/>
      <c r="P226" s="291"/>
      <c r="Q226" s="291"/>
      <c r="R226" s="291"/>
      <c r="S226" s="291"/>
      <c r="T226" s="29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93" t="s">
        <v>268</v>
      </c>
      <c r="AU226" s="293" t="s">
        <v>86</v>
      </c>
      <c r="AV226" s="15" t="s">
        <v>84</v>
      </c>
      <c r="AW226" s="15" t="s">
        <v>33</v>
      </c>
      <c r="AX226" s="15" t="s">
        <v>77</v>
      </c>
      <c r="AY226" s="293" t="s">
        <v>203</v>
      </c>
    </row>
    <row r="227" s="12" customFormat="1">
      <c r="A227" s="12"/>
      <c r="B227" s="239"/>
      <c r="C227" s="240"/>
      <c r="D227" s="234" t="s">
        <v>268</v>
      </c>
      <c r="E227" s="241" t="s">
        <v>1</v>
      </c>
      <c r="F227" s="242" t="s">
        <v>681</v>
      </c>
      <c r="G227" s="240"/>
      <c r="H227" s="243">
        <v>91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49" t="s">
        <v>268</v>
      </c>
      <c r="AU227" s="249" t="s">
        <v>86</v>
      </c>
      <c r="AV227" s="12" t="s">
        <v>86</v>
      </c>
      <c r="AW227" s="12" t="s">
        <v>33</v>
      </c>
      <c r="AX227" s="12" t="s">
        <v>77</v>
      </c>
      <c r="AY227" s="249" t="s">
        <v>203</v>
      </c>
    </row>
    <row r="228" s="13" customFormat="1">
      <c r="A228" s="13"/>
      <c r="B228" s="250"/>
      <c r="C228" s="251"/>
      <c r="D228" s="234" t="s">
        <v>268</v>
      </c>
      <c r="E228" s="252" t="s">
        <v>1</v>
      </c>
      <c r="F228" s="253" t="s">
        <v>271</v>
      </c>
      <c r="G228" s="251"/>
      <c r="H228" s="254">
        <v>91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268</v>
      </c>
      <c r="AU228" s="260" t="s">
        <v>86</v>
      </c>
      <c r="AV228" s="13" t="s">
        <v>125</v>
      </c>
      <c r="AW228" s="13" t="s">
        <v>33</v>
      </c>
      <c r="AX228" s="13" t="s">
        <v>84</v>
      </c>
      <c r="AY228" s="260" t="s">
        <v>203</v>
      </c>
    </row>
    <row r="229" s="2" customFormat="1" ht="33" customHeight="1">
      <c r="A229" s="38"/>
      <c r="B229" s="39"/>
      <c r="C229" s="221" t="s">
        <v>576</v>
      </c>
      <c r="D229" s="221" t="s">
        <v>204</v>
      </c>
      <c r="E229" s="222" t="s">
        <v>582</v>
      </c>
      <c r="F229" s="223" t="s">
        <v>583</v>
      </c>
      <c r="G229" s="224" t="s">
        <v>227</v>
      </c>
      <c r="H229" s="225">
        <v>91</v>
      </c>
      <c r="I229" s="226"/>
      <c r="J229" s="227">
        <f>ROUND(I229*H229,2)</f>
        <v>0</v>
      </c>
      <c r="K229" s="223" t="s">
        <v>420</v>
      </c>
      <c r="L229" s="44"/>
      <c r="M229" s="228" t="s">
        <v>1</v>
      </c>
      <c r="N229" s="229" t="s">
        <v>42</v>
      </c>
      <c r="O229" s="91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2" t="s">
        <v>125</v>
      </c>
      <c r="AT229" s="232" t="s">
        <v>204</v>
      </c>
      <c r="AU229" s="232" t="s">
        <v>86</v>
      </c>
      <c r="AY229" s="17" t="s">
        <v>203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7" t="s">
        <v>84</v>
      </c>
      <c r="BK229" s="233">
        <f>ROUND(I229*H229,2)</f>
        <v>0</v>
      </c>
      <c r="BL229" s="17" t="s">
        <v>125</v>
      </c>
      <c r="BM229" s="232" t="s">
        <v>682</v>
      </c>
    </row>
    <row r="230" s="2" customFormat="1">
      <c r="A230" s="38"/>
      <c r="B230" s="39"/>
      <c r="C230" s="40"/>
      <c r="D230" s="234" t="s">
        <v>210</v>
      </c>
      <c r="E230" s="40"/>
      <c r="F230" s="235" t="s">
        <v>585</v>
      </c>
      <c r="G230" s="40"/>
      <c r="H230" s="40"/>
      <c r="I230" s="236"/>
      <c r="J230" s="40"/>
      <c r="K230" s="40"/>
      <c r="L230" s="44"/>
      <c r="M230" s="237"/>
      <c r="N230" s="23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210</v>
      </c>
      <c r="AU230" s="17" t="s">
        <v>86</v>
      </c>
    </row>
    <row r="231" s="2" customFormat="1">
      <c r="A231" s="38"/>
      <c r="B231" s="39"/>
      <c r="C231" s="40"/>
      <c r="D231" s="282" t="s">
        <v>423</v>
      </c>
      <c r="E231" s="40"/>
      <c r="F231" s="283" t="s">
        <v>586</v>
      </c>
      <c r="G231" s="40"/>
      <c r="H231" s="40"/>
      <c r="I231" s="236"/>
      <c r="J231" s="40"/>
      <c r="K231" s="40"/>
      <c r="L231" s="44"/>
      <c r="M231" s="237"/>
      <c r="N231" s="23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423</v>
      </c>
      <c r="AU231" s="17" t="s">
        <v>86</v>
      </c>
    </row>
    <row r="232" s="2" customFormat="1" ht="24.15" customHeight="1">
      <c r="A232" s="38"/>
      <c r="B232" s="39"/>
      <c r="C232" s="221" t="s">
        <v>581</v>
      </c>
      <c r="D232" s="221" t="s">
        <v>204</v>
      </c>
      <c r="E232" s="222" t="s">
        <v>596</v>
      </c>
      <c r="F232" s="223" t="s">
        <v>597</v>
      </c>
      <c r="G232" s="224" t="s">
        <v>220</v>
      </c>
      <c r="H232" s="225">
        <v>0.0050000000000000001</v>
      </c>
      <c r="I232" s="226"/>
      <c r="J232" s="227">
        <f>ROUND(I232*H232,2)</f>
        <v>0</v>
      </c>
      <c r="K232" s="223" t="s">
        <v>420</v>
      </c>
      <c r="L232" s="44"/>
      <c r="M232" s="228" t="s">
        <v>1</v>
      </c>
      <c r="N232" s="229" t="s">
        <v>42</v>
      </c>
      <c r="O232" s="91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2" t="s">
        <v>125</v>
      </c>
      <c r="AT232" s="232" t="s">
        <v>204</v>
      </c>
      <c r="AU232" s="232" t="s">
        <v>86</v>
      </c>
      <c r="AY232" s="17" t="s">
        <v>203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7" t="s">
        <v>84</v>
      </c>
      <c r="BK232" s="233">
        <f>ROUND(I232*H232,2)</f>
        <v>0</v>
      </c>
      <c r="BL232" s="17" t="s">
        <v>125</v>
      </c>
      <c r="BM232" s="232" t="s">
        <v>683</v>
      </c>
    </row>
    <row r="233" s="2" customFormat="1">
      <c r="A233" s="38"/>
      <c r="B233" s="39"/>
      <c r="C233" s="40"/>
      <c r="D233" s="234" t="s">
        <v>210</v>
      </c>
      <c r="E233" s="40"/>
      <c r="F233" s="235" t="s">
        <v>599</v>
      </c>
      <c r="G233" s="40"/>
      <c r="H233" s="40"/>
      <c r="I233" s="236"/>
      <c r="J233" s="40"/>
      <c r="K233" s="40"/>
      <c r="L233" s="44"/>
      <c r="M233" s="237"/>
      <c r="N233" s="238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210</v>
      </c>
      <c r="AU233" s="17" t="s">
        <v>86</v>
      </c>
    </row>
    <row r="234" s="2" customFormat="1">
      <c r="A234" s="38"/>
      <c r="B234" s="39"/>
      <c r="C234" s="40"/>
      <c r="D234" s="282" t="s">
        <v>423</v>
      </c>
      <c r="E234" s="40"/>
      <c r="F234" s="283" t="s">
        <v>600</v>
      </c>
      <c r="G234" s="40"/>
      <c r="H234" s="40"/>
      <c r="I234" s="236"/>
      <c r="J234" s="40"/>
      <c r="K234" s="40"/>
      <c r="L234" s="44"/>
      <c r="M234" s="237"/>
      <c r="N234" s="238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423</v>
      </c>
      <c r="AU234" s="17" t="s">
        <v>86</v>
      </c>
    </row>
    <row r="235" s="15" customFormat="1">
      <c r="A235" s="15"/>
      <c r="B235" s="284"/>
      <c r="C235" s="285"/>
      <c r="D235" s="234" t="s">
        <v>268</v>
      </c>
      <c r="E235" s="286" t="s">
        <v>1</v>
      </c>
      <c r="F235" s="287" t="s">
        <v>684</v>
      </c>
      <c r="G235" s="285"/>
      <c r="H235" s="286" t="s">
        <v>1</v>
      </c>
      <c r="I235" s="288"/>
      <c r="J235" s="285"/>
      <c r="K235" s="285"/>
      <c r="L235" s="289"/>
      <c r="M235" s="290"/>
      <c r="N235" s="291"/>
      <c r="O235" s="291"/>
      <c r="P235" s="291"/>
      <c r="Q235" s="291"/>
      <c r="R235" s="291"/>
      <c r="S235" s="291"/>
      <c r="T235" s="29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93" t="s">
        <v>268</v>
      </c>
      <c r="AU235" s="293" t="s">
        <v>86</v>
      </c>
      <c r="AV235" s="15" t="s">
        <v>84</v>
      </c>
      <c r="AW235" s="15" t="s">
        <v>33</v>
      </c>
      <c r="AX235" s="15" t="s">
        <v>77</v>
      </c>
      <c r="AY235" s="293" t="s">
        <v>203</v>
      </c>
    </row>
    <row r="236" s="12" customFormat="1">
      <c r="A236" s="12"/>
      <c r="B236" s="239"/>
      <c r="C236" s="240"/>
      <c r="D236" s="234" t="s">
        <v>268</v>
      </c>
      <c r="E236" s="241" t="s">
        <v>1</v>
      </c>
      <c r="F236" s="242" t="s">
        <v>685</v>
      </c>
      <c r="G236" s="240"/>
      <c r="H236" s="243">
        <v>0.0050000000000000001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9" t="s">
        <v>268</v>
      </c>
      <c r="AU236" s="249" t="s">
        <v>86</v>
      </c>
      <c r="AV236" s="12" t="s">
        <v>86</v>
      </c>
      <c r="AW236" s="12" t="s">
        <v>33</v>
      </c>
      <c r="AX236" s="12" t="s">
        <v>84</v>
      </c>
      <c r="AY236" s="249" t="s">
        <v>203</v>
      </c>
    </row>
    <row r="237" s="2" customFormat="1" ht="16.5" customHeight="1">
      <c r="A237" s="38"/>
      <c r="B237" s="39"/>
      <c r="C237" s="261" t="s">
        <v>589</v>
      </c>
      <c r="D237" s="261" t="s">
        <v>273</v>
      </c>
      <c r="E237" s="262" t="s">
        <v>273</v>
      </c>
      <c r="F237" s="263" t="s">
        <v>534</v>
      </c>
      <c r="G237" s="264" t="s">
        <v>481</v>
      </c>
      <c r="H237" s="265">
        <v>4.5499999999999998</v>
      </c>
      <c r="I237" s="266"/>
      <c r="J237" s="267">
        <f>ROUND(I237*H237,2)</f>
        <v>0</v>
      </c>
      <c r="K237" s="263" t="s">
        <v>1</v>
      </c>
      <c r="L237" s="268"/>
      <c r="M237" s="269" t="s">
        <v>1</v>
      </c>
      <c r="N237" s="270" t="s">
        <v>42</v>
      </c>
      <c r="O237" s="91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2" t="s">
        <v>237</v>
      </c>
      <c r="AT237" s="232" t="s">
        <v>273</v>
      </c>
      <c r="AU237" s="232" t="s">
        <v>86</v>
      </c>
      <c r="AY237" s="17" t="s">
        <v>203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84</v>
      </c>
      <c r="BK237" s="233">
        <f>ROUND(I237*H237,2)</f>
        <v>0</v>
      </c>
      <c r="BL237" s="17" t="s">
        <v>125</v>
      </c>
      <c r="BM237" s="232" t="s">
        <v>686</v>
      </c>
    </row>
    <row r="238" s="2" customFormat="1">
      <c r="A238" s="38"/>
      <c r="B238" s="39"/>
      <c r="C238" s="40"/>
      <c r="D238" s="234" t="s">
        <v>210</v>
      </c>
      <c r="E238" s="40"/>
      <c r="F238" s="235" t="s">
        <v>534</v>
      </c>
      <c r="G238" s="40"/>
      <c r="H238" s="40"/>
      <c r="I238" s="236"/>
      <c r="J238" s="40"/>
      <c r="K238" s="40"/>
      <c r="L238" s="44"/>
      <c r="M238" s="237"/>
      <c r="N238" s="238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210</v>
      </c>
      <c r="AU238" s="17" t="s">
        <v>86</v>
      </c>
    </row>
    <row r="239" s="12" customFormat="1">
      <c r="A239" s="12"/>
      <c r="B239" s="239"/>
      <c r="C239" s="240"/>
      <c r="D239" s="234" t="s">
        <v>268</v>
      </c>
      <c r="E239" s="241" t="s">
        <v>1</v>
      </c>
      <c r="F239" s="242" t="s">
        <v>687</v>
      </c>
      <c r="G239" s="240"/>
      <c r="H239" s="243">
        <v>4.5499999999999998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9" t="s">
        <v>268</v>
      </c>
      <c r="AU239" s="249" t="s">
        <v>86</v>
      </c>
      <c r="AV239" s="12" t="s">
        <v>86</v>
      </c>
      <c r="AW239" s="12" t="s">
        <v>33</v>
      </c>
      <c r="AX239" s="12" t="s">
        <v>84</v>
      </c>
      <c r="AY239" s="249" t="s">
        <v>203</v>
      </c>
    </row>
    <row r="240" s="11" customFormat="1" ht="25.92" customHeight="1">
      <c r="A240" s="11"/>
      <c r="B240" s="207"/>
      <c r="C240" s="208"/>
      <c r="D240" s="209" t="s">
        <v>76</v>
      </c>
      <c r="E240" s="210" t="s">
        <v>493</v>
      </c>
      <c r="F240" s="210" t="s">
        <v>494</v>
      </c>
      <c r="G240" s="208"/>
      <c r="H240" s="208"/>
      <c r="I240" s="211"/>
      <c r="J240" s="212">
        <f>BK240</f>
        <v>0</v>
      </c>
      <c r="K240" s="208"/>
      <c r="L240" s="213"/>
      <c r="M240" s="214"/>
      <c r="N240" s="215"/>
      <c r="O240" s="215"/>
      <c r="P240" s="216">
        <f>P241</f>
        <v>0</v>
      </c>
      <c r="Q240" s="215"/>
      <c r="R240" s="216">
        <f>R241</f>
        <v>0</v>
      </c>
      <c r="S240" s="215"/>
      <c r="T240" s="217">
        <f>T241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18" t="s">
        <v>84</v>
      </c>
      <c r="AT240" s="219" t="s">
        <v>76</v>
      </c>
      <c r="AU240" s="219" t="s">
        <v>77</v>
      </c>
      <c r="AY240" s="218" t="s">
        <v>203</v>
      </c>
      <c r="BK240" s="220">
        <f>BK241</f>
        <v>0</v>
      </c>
    </row>
    <row r="241" s="11" customFormat="1" ht="22.8" customHeight="1">
      <c r="A241" s="11"/>
      <c r="B241" s="207"/>
      <c r="C241" s="208"/>
      <c r="D241" s="209" t="s">
        <v>76</v>
      </c>
      <c r="E241" s="280" t="s">
        <v>688</v>
      </c>
      <c r="F241" s="280" t="s">
        <v>645</v>
      </c>
      <c r="G241" s="208"/>
      <c r="H241" s="208"/>
      <c r="I241" s="211"/>
      <c r="J241" s="281">
        <f>BK241</f>
        <v>0</v>
      </c>
      <c r="K241" s="208"/>
      <c r="L241" s="213"/>
      <c r="M241" s="214"/>
      <c r="N241" s="215"/>
      <c r="O241" s="215"/>
      <c r="P241" s="216">
        <f>SUM(P242:P278)</f>
        <v>0</v>
      </c>
      <c r="Q241" s="215"/>
      <c r="R241" s="216">
        <f>SUM(R242:R278)</f>
        <v>0</v>
      </c>
      <c r="S241" s="215"/>
      <c r="T241" s="217">
        <f>SUM(T242:T278)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218" t="s">
        <v>84</v>
      </c>
      <c r="AT241" s="219" t="s">
        <v>76</v>
      </c>
      <c r="AU241" s="219" t="s">
        <v>84</v>
      </c>
      <c r="AY241" s="218" t="s">
        <v>203</v>
      </c>
      <c r="BK241" s="220">
        <f>SUM(BK242:BK278)</f>
        <v>0</v>
      </c>
    </row>
    <row r="242" s="2" customFormat="1" ht="24.15" customHeight="1">
      <c r="A242" s="38"/>
      <c r="B242" s="39"/>
      <c r="C242" s="221" t="s">
        <v>593</v>
      </c>
      <c r="D242" s="221" t="s">
        <v>204</v>
      </c>
      <c r="E242" s="222" t="s">
        <v>496</v>
      </c>
      <c r="F242" s="223" t="s">
        <v>497</v>
      </c>
      <c r="G242" s="224" t="s">
        <v>227</v>
      </c>
      <c r="H242" s="225">
        <v>200</v>
      </c>
      <c r="I242" s="226"/>
      <c r="J242" s="227">
        <f>ROUND(I242*H242,2)</f>
        <v>0</v>
      </c>
      <c r="K242" s="223" t="s">
        <v>420</v>
      </c>
      <c r="L242" s="44"/>
      <c r="M242" s="228" t="s">
        <v>1</v>
      </c>
      <c r="N242" s="229" t="s">
        <v>42</v>
      </c>
      <c r="O242" s="91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2" t="s">
        <v>125</v>
      </c>
      <c r="AT242" s="232" t="s">
        <v>204</v>
      </c>
      <c r="AU242" s="232" t="s">
        <v>86</v>
      </c>
      <c r="AY242" s="17" t="s">
        <v>203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84</v>
      </c>
      <c r="BK242" s="233">
        <f>ROUND(I242*H242,2)</f>
        <v>0</v>
      </c>
      <c r="BL242" s="17" t="s">
        <v>125</v>
      </c>
      <c r="BM242" s="232" t="s">
        <v>689</v>
      </c>
    </row>
    <row r="243" s="2" customFormat="1">
      <c r="A243" s="38"/>
      <c r="B243" s="39"/>
      <c r="C243" s="40"/>
      <c r="D243" s="234" t="s">
        <v>210</v>
      </c>
      <c r="E243" s="40"/>
      <c r="F243" s="235" t="s">
        <v>499</v>
      </c>
      <c r="G243" s="40"/>
      <c r="H243" s="40"/>
      <c r="I243" s="236"/>
      <c r="J243" s="40"/>
      <c r="K243" s="40"/>
      <c r="L243" s="44"/>
      <c r="M243" s="237"/>
      <c r="N243" s="23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210</v>
      </c>
      <c r="AU243" s="17" t="s">
        <v>86</v>
      </c>
    </row>
    <row r="244" s="2" customFormat="1">
      <c r="A244" s="38"/>
      <c r="B244" s="39"/>
      <c r="C244" s="40"/>
      <c r="D244" s="282" t="s">
        <v>423</v>
      </c>
      <c r="E244" s="40"/>
      <c r="F244" s="283" t="s">
        <v>500</v>
      </c>
      <c r="G244" s="40"/>
      <c r="H244" s="40"/>
      <c r="I244" s="236"/>
      <c r="J244" s="40"/>
      <c r="K244" s="40"/>
      <c r="L244" s="44"/>
      <c r="M244" s="237"/>
      <c r="N244" s="23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423</v>
      </c>
      <c r="AU244" s="17" t="s">
        <v>86</v>
      </c>
    </row>
    <row r="245" s="15" customFormat="1">
      <c r="A245" s="15"/>
      <c r="B245" s="284"/>
      <c r="C245" s="285"/>
      <c r="D245" s="234" t="s">
        <v>268</v>
      </c>
      <c r="E245" s="286" t="s">
        <v>1</v>
      </c>
      <c r="F245" s="287" t="s">
        <v>591</v>
      </c>
      <c r="G245" s="285"/>
      <c r="H245" s="286" t="s">
        <v>1</v>
      </c>
      <c r="I245" s="288"/>
      <c r="J245" s="285"/>
      <c r="K245" s="285"/>
      <c r="L245" s="289"/>
      <c r="M245" s="290"/>
      <c r="N245" s="291"/>
      <c r="O245" s="291"/>
      <c r="P245" s="291"/>
      <c r="Q245" s="291"/>
      <c r="R245" s="291"/>
      <c r="S245" s="291"/>
      <c r="T245" s="29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93" t="s">
        <v>268</v>
      </c>
      <c r="AU245" s="293" t="s">
        <v>86</v>
      </c>
      <c r="AV245" s="15" t="s">
        <v>84</v>
      </c>
      <c r="AW245" s="15" t="s">
        <v>33</v>
      </c>
      <c r="AX245" s="15" t="s">
        <v>77</v>
      </c>
      <c r="AY245" s="293" t="s">
        <v>203</v>
      </c>
    </row>
    <row r="246" s="12" customFormat="1">
      <c r="A246" s="12"/>
      <c r="B246" s="239"/>
      <c r="C246" s="240"/>
      <c r="D246" s="234" t="s">
        <v>268</v>
      </c>
      <c r="E246" s="241" t="s">
        <v>1</v>
      </c>
      <c r="F246" s="242" t="s">
        <v>616</v>
      </c>
      <c r="G246" s="240"/>
      <c r="H246" s="243">
        <v>200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9" t="s">
        <v>268</v>
      </c>
      <c r="AU246" s="249" t="s">
        <v>86</v>
      </c>
      <c r="AV246" s="12" t="s">
        <v>86</v>
      </c>
      <c r="AW246" s="12" t="s">
        <v>33</v>
      </c>
      <c r="AX246" s="12" t="s">
        <v>77</v>
      </c>
      <c r="AY246" s="249" t="s">
        <v>203</v>
      </c>
    </row>
    <row r="247" s="13" customFormat="1">
      <c r="A247" s="13"/>
      <c r="B247" s="250"/>
      <c r="C247" s="251"/>
      <c r="D247" s="234" t="s">
        <v>268</v>
      </c>
      <c r="E247" s="252" t="s">
        <v>1</v>
      </c>
      <c r="F247" s="253" t="s">
        <v>271</v>
      </c>
      <c r="G247" s="251"/>
      <c r="H247" s="254">
        <v>200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268</v>
      </c>
      <c r="AU247" s="260" t="s">
        <v>86</v>
      </c>
      <c r="AV247" s="13" t="s">
        <v>125</v>
      </c>
      <c r="AW247" s="13" t="s">
        <v>33</v>
      </c>
      <c r="AX247" s="13" t="s">
        <v>84</v>
      </c>
      <c r="AY247" s="260" t="s">
        <v>203</v>
      </c>
    </row>
    <row r="248" s="2" customFormat="1" ht="24.15" customHeight="1">
      <c r="A248" s="38"/>
      <c r="B248" s="39"/>
      <c r="C248" s="221" t="s">
        <v>595</v>
      </c>
      <c r="D248" s="221" t="s">
        <v>204</v>
      </c>
      <c r="E248" s="222" t="s">
        <v>609</v>
      </c>
      <c r="F248" s="223" t="s">
        <v>610</v>
      </c>
      <c r="G248" s="224" t="s">
        <v>227</v>
      </c>
      <c r="H248" s="225">
        <v>100</v>
      </c>
      <c r="I248" s="226"/>
      <c r="J248" s="227">
        <f>ROUND(I248*H248,2)</f>
        <v>0</v>
      </c>
      <c r="K248" s="223" t="s">
        <v>1</v>
      </c>
      <c r="L248" s="44"/>
      <c r="M248" s="228" t="s">
        <v>1</v>
      </c>
      <c r="N248" s="229" t="s">
        <v>42</v>
      </c>
      <c r="O248" s="91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2" t="s">
        <v>125</v>
      </c>
      <c r="AT248" s="232" t="s">
        <v>204</v>
      </c>
      <c r="AU248" s="232" t="s">
        <v>86</v>
      </c>
      <c r="AY248" s="17" t="s">
        <v>203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7" t="s">
        <v>84</v>
      </c>
      <c r="BK248" s="233">
        <f>ROUND(I248*H248,2)</f>
        <v>0</v>
      </c>
      <c r="BL248" s="17" t="s">
        <v>125</v>
      </c>
      <c r="BM248" s="232" t="s">
        <v>690</v>
      </c>
    </row>
    <row r="249" s="2" customFormat="1">
      <c r="A249" s="38"/>
      <c r="B249" s="39"/>
      <c r="C249" s="40"/>
      <c r="D249" s="234" t="s">
        <v>210</v>
      </c>
      <c r="E249" s="40"/>
      <c r="F249" s="235" t="s">
        <v>610</v>
      </c>
      <c r="G249" s="40"/>
      <c r="H249" s="40"/>
      <c r="I249" s="236"/>
      <c r="J249" s="40"/>
      <c r="K249" s="40"/>
      <c r="L249" s="44"/>
      <c r="M249" s="237"/>
      <c r="N249" s="238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210</v>
      </c>
      <c r="AU249" s="17" t="s">
        <v>86</v>
      </c>
    </row>
    <row r="250" s="15" customFormat="1">
      <c r="A250" s="15"/>
      <c r="B250" s="284"/>
      <c r="C250" s="285"/>
      <c r="D250" s="234" t="s">
        <v>268</v>
      </c>
      <c r="E250" s="286" t="s">
        <v>1</v>
      </c>
      <c r="F250" s="287" t="s">
        <v>612</v>
      </c>
      <c r="G250" s="285"/>
      <c r="H250" s="286" t="s">
        <v>1</v>
      </c>
      <c r="I250" s="288"/>
      <c r="J250" s="285"/>
      <c r="K250" s="285"/>
      <c r="L250" s="289"/>
      <c r="M250" s="290"/>
      <c r="N250" s="291"/>
      <c r="O250" s="291"/>
      <c r="P250" s="291"/>
      <c r="Q250" s="291"/>
      <c r="R250" s="291"/>
      <c r="S250" s="291"/>
      <c r="T250" s="29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3" t="s">
        <v>268</v>
      </c>
      <c r="AU250" s="293" t="s">
        <v>86</v>
      </c>
      <c r="AV250" s="15" t="s">
        <v>84</v>
      </c>
      <c r="AW250" s="15" t="s">
        <v>33</v>
      </c>
      <c r="AX250" s="15" t="s">
        <v>77</v>
      </c>
      <c r="AY250" s="293" t="s">
        <v>203</v>
      </c>
    </row>
    <row r="251" s="12" customFormat="1">
      <c r="A251" s="12"/>
      <c r="B251" s="239"/>
      <c r="C251" s="240"/>
      <c r="D251" s="234" t="s">
        <v>268</v>
      </c>
      <c r="E251" s="241" t="s">
        <v>1</v>
      </c>
      <c r="F251" s="242" t="s">
        <v>508</v>
      </c>
      <c r="G251" s="240"/>
      <c r="H251" s="243">
        <v>100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49" t="s">
        <v>268</v>
      </c>
      <c r="AU251" s="249" t="s">
        <v>86</v>
      </c>
      <c r="AV251" s="12" t="s">
        <v>86</v>
      </c>
      <c r="AW251" s="12" t="s">
        <v>33</v>
      </c>
      <c r="AX251" s="12" t="s">
        <v>77</v>
      </c>
      <c r="AY251" s="249" t="s">
        <v>203</v>
      </c>
    </row>
    <row r="252" s="13" customFormat="1">
      <c r="A252" s="13"/>
      <c r="B252" s="250"/>
      <c r="C252" s="251"/>
      <c r="D252" s="234" t="s">
        <v>268</v>
      </c>
      <c r="E252" s="252" t="s">
        <v>1</v>
      </c>
      <c r="F252" s="253" t="s">
        <v>271</v>
      </c>
      <c r="G252" s="251"/>
      <c r="H252" s="254">
        <v>100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268</v>
      </c>
      <c r="AU252" s="260" t="s">
        <v>86</v>
      </c>
      <c r="AV252" s="13" t="s">
        <v>125</v>
      </c>
      <c r="AW252" s="13" t="s">
        <v>33</v>
      </c>
      <c r="AX252" s="13" t="s">
        <v>84</v>
      </c>
      <c r="AY252" s="260" t="s">
        <v>203</v>
      </c>
    </row>
    <row r="253" s="2" customFormat="1" ht="33" customHeight="1">
      <c r="A253" s="38"/>
      <c r="B253" s="39"/>
      <c r="C253" s="221" t="s">
        <v>603</v>
      </c>
      <c r="D253" s="221" t="s">
        <v>204</v>
      </c>
      <c r="E253" s="222" t="s">
        <v>503</v>
      </c>
      <c r="F253" s="223" t="s">
        <v>504</v>
      </c>
      <c r="G253" s="224" t="s">
        <v>227</v>
      </c>
      <c r="H253" s="225">
        <v>200</v>
      </c>
      <c r="I253" s="226"/>
      <c r="J253" s="227">
        <f>ROUND(I253*H253,2)</f>
        <v>0</v>
      </c>
      <c r="K253" s="223" t="s">
        <v>420</v>
      </c>
      <c r="L253" s="44"/>
      <c r="M253" s="228" t="s">
        <v>1</v>
      </c>
      <c r="N253" s="229" t="s">
        <v>42</v>
      </c>
      <c r="O253" s="91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2" t="s">
        <v>125</v>
      </c>
      <c r="AT253" s="232" t="s">
        <v>204</v>
      </c>
      <c r="AU253" s="232" t="s">
        <v>86</v>
      </c>
      <c r="AY253" s="17" t="s">
        <v>203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7" t="s">
        <v>84</v>
      </c>
      <c r="BK253" s="233">
        <f>ROUND(I253*H253,2)</f>
        <v>0</v>
      </c>
      <c r="BL253" s="17" t="s">
        <v>125</v>
      </c>
      <c r="BM253" s="232" t="s">
        <v>691</v>
      </c>
    </row>
    <row r="254" s="2" customFormat="1">
      <c r="A254" s="38"/>
      <c r="B254" s="39"/>
      <c r="C254" s="40"/>
      <c r="D254" s="234" t="s">
        <v>210</v>
      </c>
      <c r="E254" s="40"/>
      <c r="F254" s="235" t="s">
        <v>506</v>
      </c>
      <c r="G254" s="40"/>
      <c r="H254" s="40"/>
      <c r="I254" s="236"/>
      <c r="J254" s="40"/>
      <c r="K254" s="40"/>
      <c r="L254" s="44"/>
      <c r="M254" s="237"/>
      <c r="N254" s="238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210</v>
      </c>
      <c r="AU254" s="17" t="s">
        <v>86</v>
      </c>
    </row>
    <row r="255" s="2" customFormat="1">
      <c r="A255" s="38"/>
      <c r="B255" s="39"/>
      <c r="C255" s="40"/>
      <c r="D255" s="282" t="s">
        <v>423</v>
      </c>
      <c r="E255" s="40"/>
      <c r="F255" s="283" t="s">
        <v>507</v>
      </c>
      <c r="G255" s="40"/>
      <c r="H255" s="40"/>
      <c r="I255" s="236"/>
      <c r="J255" s="40"/>
      <c r="K255" s="40"/>
      <c r="L255" s="44"/>
      <c r="M255" s="237"/>
      <c r="N255" s="238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423</v>
      </c>
      <c r="AU255" s="17" t="s">
        <v>86</v>
      </c>
    </row>
    <row r="256" s="15" customFormat="1">
      <c r="A256" s="15"/>
      <c r="B256" s="284"/>
      <c r="C256" s="285"/>
      <c r="D256" s="234" t="s">
        <v>268</v>
      </c>
      <c r="E256" s="286" t="s">
        <v>1</v>
      </c>
      <c r="F256" s="287" t="s">
        <v>615</v>
      </c>
      <c r="G256" s="285"/>
      <c r="H256" s="286" t="s">
        <v>1</v>
      </c>
      <c r="I256" s="288"/>
      <c r="J256" s="285"/>
      <c r="K256" s="285"/>
      <c r="L256" s="289"/>
      <c r="M256" s="290"/>
      <c r="N256" s="291"/>
      <c r="O256" s="291"/>
      <c r="P256" s="291"/>
      <c r="Q256" s="291"/>
      <c r="R256" s="291"/>
      <c r="S256" s="291"/>
      <c r="T256" s="29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3" t="s">
        <v>268</v>
      </c>
      <c r="AU256" s="293" t="s">
        <v>86</v>
      </c>
      <c r="AV256" s="15" t="s">
        <v>84</v>
      </c>
      <c r="AW256" s="15" t="s">
        <v>33</v>
      </c>
      <c r="AX256" s="15" t="s">
        <v>77</v>
      </c>
      <c r="AY256" s="293" t="s">
        <v>203</v>
      </c>
    </row>
    <row r="257" s="12" customFormat="1">
      <c r="A257" s="12"/>
      <c r="B257" s="239"/>
      <c r="C257" s="240"/>
      <c r="D257" s="234" t="s">
        <v>268</v>
      </c>
      <c r="E257" s="241" t="s">
        <v>1</v>
      </c>
      <c r="F257" s="242" t="s">
        <v>616</v>
      </c>
      <c r="G257" s="240"/>
      <c r="H257" s="243">
        <v>200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9" t="s">
        <v>268</v>
      </c>
      <c r="AU257" s="249" t="s">
        <v>86</v>
      </c>
      <c r="AV257" s="12" t="s">
        <v>86</v>
      </c>
      <c r="AW257" s="12" t="s">
        <v>33</v>
      </c>
      <c r="AX257" s="12" t="s">
        <v>77</v>
      </c>
      <c r="AY257" s="249" t="s">
        <v>203</v>
      </c>
    </row>
    <row r="258" s="13" customFormat="1">
      <c r="A258" s="13"/>
      <c r="B258" s="250"/>
      <c r="C258" s="251"/>
      <c r="D258" s="234" t="s">
        <v>268</v>
      </c>
      <c r="E258" s="252" t="s">
        <v>1</v>
      </c>
      <c r="F258" s="253" t="s">
        <v>271</v>
      </c>
      <c r="G258" s="251"/>
      <c r="H258" s="254">
        <v>200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0" t="s">
        <v>268</v>
      </c>
      <c r="AU258" s="260" t="s">
        <v>86</v>
      </c>
      <c r="AV258" s="13" t="s">
        <v>125</v>
      </c>
      <c r="AW258" s="13" t="s">
        <v>33</v>
      </c>
      <c r="AX258" s="13" t="s">
        <v>84</v>
      </c>
      <c r="AY258" s="260" t="s">
        <v>203</v>
      </c>
    </row>
    <row r="259" s="2" customFormat="1" ht="24.15" customHeight="1">
      <c r="A259" s="38"/>
      <c r="B259" s="39"/>
      <c r="C259" s="221" t="s">
        <v>606</v>
      </c>
      <c r="D259" s="221" t="s">
        <v>204</v>
      </c>
      <c r="E259" s="222" t="s">
        <v>692</v>
      </c>
      <c r="F259" s="223" t="s">
        <v>693</v>
      </c>
      <c r="G259" s="224" t="s">
        <v>227</v>
      </c>
      <c r="H259" s="225">
        <v>100</v>
      </c>
      <c r="I259" s="226"/>
      <c r="J259" s="227">
        <f>ROUND(I259*H259,2)</f>
        <v>0</v>
      </c>
      <c r="K259" s="223" t="s">
        <v>420</v>
      </c>
      <c r="L259" s="44"/>
      <c r="M259" s="228" t="s">
        <v>1</v>
      </c>
      <c r="N259" s="229" t="s">
        <v>42</v>
      </c>
      <c r="O259" s="91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2" t="s">
        <v>125</v>
      </c>
      <c r="AT259" s="232" t="s">
        <v>204</v>
      </c>
      <c r="AU259" s="232" t="s">
        <v>86</v>
      </c>
      <c r="AY259" s="17" t="s">
        <v>203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7" t="s">
        <v>84</v>
      </c>
      <c r="BK259" s="233">
        <f>ROUND(I259*H259,2)</f>
        <v>0</v>
      </c>
      <c r="BL259" s="17" t="s">
        <v>125</v>
      </c>
      <c r="BM259" s="232" t="s">
        <v>694</v>
      </c>
    </row>
    <row r="260" s="2" customFormat="1">
      <c r="A260" s="38"/>
      <c r="B260" s="39"/>
      <c r="C260" s="40"/>
      <c r="D260" s="234" t="s">
        <v>210</v>
      </c>
      <c r="E260" s="40"/>
      <c r="F260" s="235" t="s">
        <v>695</v>
      </c>
      <c r="G260" s="40"/>
      <c r="H260" s="40"/>
      <c r="I260" s="236"/>
      <c r="J260" s="40"/>
      <c r="K260" s="40"/>
      <c r="L260" s="44"/>
      <c r="M260" s="237"/>
      <c r="N260" s="238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210</v>
      </c>
      <c r="AU260" s="17" t="s">
        <v>86</v>
      </c>
    </row>
    <row r="261" s="2" customFormat="1">
      <c r="A261" s="38"/>
      <c r="B261" s="39"/>
      <c r="C261" s="40"/>
      <c r="D261" s="282" t="s">
        <v>423</v>
      </c>
      <c r="E261" s="40"/>
      <c r="F261" s="283" t="s">
        <v>696</v>
      </c>
      <c r="G261" s="40"/>
      <c r="H261" s="40"/>
      <c r="I261" s="236"/>
      <c r="J261" s="40"/>
      <c r="K261" s="40"/>
      <c r="L261" s="44"/>
      <c r="M261" s="237"/>
      <c r="N261" s="238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423</v>
      </c>
      <c r="AU261" s="17" t="s">
        <v>86</v>
      </c>
    </row>
    <row r="262" s="15" customFormat="1">
      <c r="A262" s="15"/>
      <c r="B262" s="284"/>
      <c r="C262" s="285"/>
      <c r="D262" s="234" t="s">
        <v>268</v>
      </c>
      <c r="E262" s="286" t="s">
        <v>1</v>
      </c>
      <c r="F262" s="287" t="s">
        <v>697</v>
      </c>
      <c r="G262" s="285"/>
      <c r="H262" s="286" t="s">
        <v>1</v>
      </c>
      <c r="I262" s="288"/>
      <c r="J262" s="285"/>
      <c r="K262" s="285"/>
      <c r="L262" s="289"/>
      <c r="M262" s="290"/>
      <c r="N262" s="291"/>
      <c r="O262" s="291"/>
      <c r="P262" s="291"/>
      <c r="Q262" s="291"/>
      <c r="R262" s="291"/>
      <c r="S262" s="291"/>
      <c r="T262" s="29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93" t="s">
        <v>268</v>
      </c>
      <c r="AU262" s="293" t="s">
        <v>86</v>
      </c>
      <c r="AV262" s="15" t="s">
        <v>84</v>
      </c>
      <c r="AW262" s="15" t="s">
        <v>33</v>
      </c>
      <c r="AX262" s="15" t="s">
        <v>77</v>
      </c>
      <c r="AY262" s="293" t="s">
        <v>203</v>
      </c>
    </row>
    <row r="263" s="12" customFormat="1">
      <c r="A263" s="12"/>
      <c r="B263" s="239"/>
      <c r="C263" s="240"/>
      <c r="D263" s="234" t="s">
        <v>268</v>
      </c>
      <c r="E263" s="241" t="s">
        <v>1</v>
      </c>
      <c r="F263" s="242" t="s">
        <v>698</v>
      </c>
      <c r="G263" s="240"/>
      <c r="H263" s="243">
        <v>100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49" t="s">
        <v>268</v>
      </c>
      <c r="AU263" s="249" t="s">
        <v>86</v>
      </c>
      <c r="AV263" s="12" t="s">
        <v>86</v>
      </c>
      <c r="AW263" s="12" t="s">
        <v>33</v>
      </c>
      <c r="AX263" s="12" t="s">
        <v>77</v>
      </c>
      <c r="AY263" s="249" t="s">
        <v>203</v>
      </c>
    </row>
    <row r="264" s="13" customFormat="1">
      <c r="A264" s="13"/>
      <c r="B264" s="250"/>
      <c r="C264" s="251"/>
      <c r="D264" s="234" t="s">
        <v>268</v>
      </c>
      <c r="E264" s="252" t="s">
        <v>1</v>
      </c>
      <c r="F264" s="253" t="s">
        <v>271</v>
      </c>
      <c r="G264" s="251"/>
      <c r="H264" s="254">
        <v>100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268</v>
      </c>
      <c r="AU264" s="260" t="s">
        <v>86</v>
      </c>
      <c r="AV264" s="13" t="s">
        <v>125</v>
      </c>
      <c r="AW264" s="13" t="s">
        <v>33</v>
      </c>
      <c r="AX264" s="13" t="s">
        <v>84</v>
      </c>
      <c r="AY264" s="260" t="s">
        <v>203</v>
      </c>
    </row>
    <row r="265" s="2" customFormat="1" ht="21.75" customHeight="1">
      <c r="A265" s="38"/>
      <c r="B265" s="39"/>
      <c r="C265" s="261" t="s">
        <v>151</v>
      </c>
      <c r="D265" s="261" t="s">
        <v>273</v>
      </c>
      <c r="E265" s="262" t="s">
        <v>699</v>
      </c>
      <c r="F265" s="263" t="s">
        <v>700</v>
      </c>
      <c r="G265" s="264" t="s">
        <v>220</v>
      </c>
      <c r="H265" s="265">
        <v>7.5</v>
      </c>
      <c r="I265" s="266"/>
      <c r="J265" s="267">
        <f>ROUND(I265*H265,2)</f>
        <v>0</v>
      </c>
      <c r="K265" s="263" t="s">
        <v>1</v>
      </c>
      <c r="L265" s="268"/>
      <c r="M265" s="269" t="s">
        <v>1</v>
      </c>
      <c r="N265" s="270" t="s">
        <v>42</v>
      </c>
      <c r="O265" s="91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2" t="s">
        <v>237</v>
      </c>
      <c r="AT265" s="232" t="s">
        <v>273</v>
      </c>
      <c r="AU265" s="232" t="s">
        <v>86</v>
      </c>
      <c r="AY265" s="17" t="s">
        <v>203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7" t="s">
        <v>84</v>
      </c>
      <c r="BK265" s="233">
        <f>ROUND(I265*H265,2)</f>
        <v>0</v>
      </c>
      <c r="BL265" s="17" t="s">
        <v>125</v>
      </c>
      <c r="BM265" s="232" t="s">
        <v>701</v>
      </c>
    </row>
    <row r="266" s="2" customFormat="1">
      <c r="A266" s="38"/>
      <c r="B266" s="39"/>
      <c r="C266" s="40"/>
      <c r="D266" s="234" t="s">
        <v>210</v>
      </c>
      <c r="E266" s="40"/>
      <c r="F266" s="235" t="s">
        <v>700</v>
      </c>
      <c r="G266" s="40"/>
      <c r="H266" s="40"/>
      <c r="I266" s="236"/>
      <c r="J266" s="40"/>
      <c r="K266" s="40"/>
      <c r="L266" s="44"/>
      <c r="M266" s="237"/>
      <c r="N266" s="238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210</v>
      </c>
      <c r="AU266" s="17" t="s">
        <v>86</v>
      </c>
    </row>
    <row r="267" s="2" customFormat="1" ht="24.15" customHeight="1">
      <c r="A267" s="38"/>
      <c r="B267" s="39"/>
      <c r="C267" s="221" t="s">
        <v>613</v>
      </c>
      <c r="D267" s="221" t="s">
        <v>204</v>
      </c>
      <c r="E267" s="222" t="s">
        <v>618</v>
      </c>
      <c r="F267" s="223" t="s">
        <v>619</v>
      </c>
      <c r="G267" s="224" t="s">
        <v>266</v>
      </c>
      <c r="H267" s="225">
        <v>50</v>
      </c>
      <c r="I267" s="226"/>
      <c r="J267" s="227">
        <f>ROUND(I267*H267,2)</f>
        <v>0</v>
      </c>
      <c r="K267" s="223" t="s">
        <v>420</v>
      </c>
      <c r="L267" s="44"/>
      <c r="M267" s="228" t="s">
        <v>1</v>
      </c>
      <c r="N267" s="229" t="s">
        <v>42</v>
      </c>
      <c r="O267" s="91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2" t="s">
        <v>125</v>
      </c>
      <c r="AT267" s="232" t="s">
        <v>204</v>
      </c>
      <c r="AU267" s="232" t="s">
        <v>86</v>
      </c>
      <c r="AY267" s="17" t="s">
        <v>203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7" t="s">
        <v>84</v>
      </c>
      <c r="BK267" s="233">
        <f>ROUND(I267*H267,2)</f>
        <v>0</v>
      </c>
      <c r="BL267" s="17" t="s">
        <v>125</v>
      </c>
      <c r="BM267" s="232" t="s">
        <v>702</v>
      </c>
    </row>
    <row r="268" s="2" customFormat="1">
      <c r="A268" s="38"/>
      <c r="B268" s="39"/>
      <c r="C268" s="40"/>
      <c r="D268" s="234" t="s">
        <v>210</v>
      </c>
      <c r="E268" s="40"/>
      <c r="F268" s="235" t="s">
        <v>621</v>
      </c>
      <c r="G268" s="40"/>
      <c r="H268" s="40"/>
      <c r="I268" s="236"/>
      <c r="J268" s="40"/>
      <c r="K268" s="40"/>
      <c r="L268" s="44"/>
      <c r="M268" s="237"/>
      <c r="N268" s="238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210</v>
      </c>
      <c r="AU268" s="17" t="s">
        <v>86</v>
      </c>
    </row>
    <row r="269" s="2" customFormat="1">
      <c r="A269" s="38"/>
      <c r="B269" s="39"/>
      <c r="C269" s="40"/>
      <c r="D269" s="282" t="s">
        <v>423</v>
      </c>
      <c r="E269" s="40"/>
      <c r="F269" s="283" t="s">
        <v>622</v>
      </c>
      <c r="G269" s="40"/>
      <c r="H269" s="40"/>
      <c r="I269" s="236"/>
      <c r="J269" s="40"/>
      <c r="K269" s="40"/>
      <c r="L269" s="44"/>
      <c r="M269" s="237"/>
      <c r="N269" s="238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423</v>
      </c>
      <c r="AU269" s="17" t="s">
        <v>86</v>
      </c>
    </row>
    <row r="270" s="15" customFormat="1">
      <c r="A270" s="15"/>
      <c r="B270" s="284"/>
      <c r="C270" s="285"/>
      <c r="D270" s="234" t="s">
        <v>268</v>
      </c>
      <c r="E270" s="286" t="s">
        <v>1</v>
      </c>
      <c r="F270" s="287" t="s">
        <v>623</v>
      </c>
      <c r="G270" s="285"/>
      <c r="H270" s="286" t="s">
        <v>1</v>
      </c>
      <c r="I270" s="288"/>
      <c r="J270" s="285"/>
      <c r="K270" s="285"/>
      <c r="L270" s="289"/>
      <c r="M270" s="290"/>
      <c r="N270" s="291"/>
      <c r="O270" s="291"/>
      <c r="P270" s="291"/>
      <c r="Q270" s="291"/>
      <c r="R270" s="291"/>
      <c r="S270" s="291"/>
      <c r="T270" s="29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93" t="s">
        <v>268</v>
      </c>
      <c r="AU270" s="293" t="s">
        <v>86</v>
      </c>
      <c r="AV270" s="15" t="s">
        <v>84</v>
      </c>
      <c r="AW270" s="15" t="s">
        <v>33</v>
      </c>
      <c r="AX270" s="15" t="s">
        <v>77</v>
      </c>
      <c r="AY270" s="293" t="s">
        <v>203</v>
      </c>
    </row>
    <row r="271" s="12" customFormat="1">
      <c r="A271" s="12"/>
      <c r="B271" s="239"/>
      <c r="C271" s="240"/>
      <c r="D271" s="234" t="s">
        <v>268</v>
      </c>
      <c r="E271" s="241" t="s">
        <v>1</v>
      </c>
      <c r="F271" s="242" t="s">
        <v>624</v>
      </c>
      <c r="G271" s="240"/>
      <c r="H271" s="243">
        <v>50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9" t="s">
        <v>268</v>
      </c>
      <c r="AU271" s="249" t="s">
        <v>86</v>
      </c>
      <c r="AV271" s="12" t="s">
        <v>86</v>
      </c>
      <c r="AW271" s="12" t="s">
        <v>33</v>
      </c>
      <c r="AX271" s="12" t="s">
        <v>77</v>
      </c>
      <c r="AY271" s="249" t="s">
        <v>203</v>
      </c>
    </row>
    <row r="272" s="13" customFormat="1">
      <c r="A272" s="13"/>
      <c r="B272" s="250"/>
      <c r="C272" s="251"/>
      <c r="D272" s="234" t="s">
        <v>268</v>
      </c>
      <c r="E272" s="252" t="s">
        <v>1</v>
      </c>
      <c r="F272" s="253" t="s">
        <v>271</v>
      </c>
      <c r="G272" s="251"/>
      <c r="H272" s="254">
        <v>50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0" t="s">
        <v>268</v>
      </c>
      <c r="AU272" s="260" t="s">
        <v>86</v>
      </c>
      <c r="AV272" s="13" t="s">
        <v>125</v>
      </c>
      <c r="AW272" s="13" t="s">
        <v>33</v>
      </c>
      <c r="AX272" s="13" t="s">
        <v>84</v>
      </c>
      <c r="AY272" s="260" t="s">
        <v>203</v>
      </c>
    </row>
    <row r="273" s="2" customFormat="1" ht="16.5" customHeight="1">
      <c r="A273" s="38"/>
      <c r="B273" s="39"/>
      <c r="C273" s="261" t="s">
        <v>617</v>
      </c>
      <c r="D273" s="261" t="s">
        <v>273</v>
      </c>
      <c r="E273" s="262" t="s">
        <v>625</v>
      </c>
      <c r="F273" s="263" t="s">
        <v>626</v>
      </c>
      <c r="G273" s="264" t="s">
        <v>627</v>
      </c>
      <c r="H273" s="265">
        <v>50</v>
      </c>
      <c r="I273" s="266"/>
      <c r="J273" s="267">
        <f>ROUND(I273*H273,2)</f>
        <v>0</v>
      </c>
      <c r="K273" s="263" t="s">
        <v>1</v>
      </c>
      <c r="L273" s="268"/>
      <c r="M273" s="269" t="s">
        <v>1</v>
      </c>
      <c r="N273" s="270" t="s">
        <v>42</v>
      </c>
      <c r="O273" s="91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2" t="s">
        <v>237</v>
      </c>
      <c r="AT273" s="232" t="s">
        <v>273</v>
      </c>
      <c r="AU273" s="232" t="s">
        <v>86</v>
      </c>
      <c r="AY273" s="17" t="s">
        <v>203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84</v>
      </c>
      <c r="BK273" s="233">
        <f>ROUND(I273*H273,2)</f>
        <v>0</v>
      </c>
      <c r="BL273" s="17" t="s">
        <v>125</v>
      </c>
      <c r="BM273" s="232" t="s">
        <v>703</v>
      </c>
    </row>
    <row r="274" s="2" customFormat="1">
      <c r="A274" s="38"/>
      <c r="B274" s="39"/>
      <c r="C274" s="40"/>
      <c r="D274" s="234" t="s">
        <v>210</v>
      </c>
      <c r="E274" s="40"/>
      <c r="F274" s="235" t="s">
        <v>626</v>
      </c>
      <c r="G274" s="40"/>
      <c r="H274" s="40"/>
      <c r="I274" s="236"/>
      <c r="J274" s="40"/>
      <c r="K274" s="40"/>
      <c r="L274" s="44"/>
      <c r="M274" s="237"/>
      <c r="N274" s="238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210</v>
      </c>
      <c r="AU274" s="17" t="s">
        <v>86</v>
      </c>
    </row>
    <row r="275" s="2" customFormat="1" ht="16.5" customHeight="1">
      <c r="A275" s="38"/>
      <c r="B275" s="39"/>
      <c r="C275" s="221" t="s">
        <v>117</v>
      </c>
      <c r="D275" s="221" t="s">
        <v>204</v>
      </c>
      <c r="E275" s="222" t="s">
        <v>704</v>
      </c>
      <c r="F275" s="223" t="s">
        <v>705</v>
      </c>
      <c r="G275" s="224" t="s">
        <v>627</v>
      </c>
      <c r="H275" s="225">
        <v>1000</v>
      </c>
      <c r="I275" s="226"/>
      <c r="J275" s="227">
        <f>ROUND(I275*H275,2)</f>
        <v>0</v>
      </c>
      <c r="K275" s="223" t="s">
        <v>1</v>
      </c>
      <c r="L275" s="44"/>
      <c r="M275" s="228" t="s">
        <v>1</v>
      </c>
      <c r="N275" s="229" t="s">
        <v>42</v>
      </c>
      <c r="O275" s="91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2" t="s">
        <v>125</v>
      </c>
      <c r="AT275" s="232" t="s">
        <v>204</v>
      </c>
      <c r="AU275" s="232" t="s">
        <v>86</v>
      </c>
      <c r="AY275" s="17" t="s">
        <v>203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7" t="s">
        <v>84</v>
      </c>
      <c r="BK275" s="233">
        <f>ROUND(I275*H275,2)</f>
        <v>0</v>
      </c>
      <c r="BL275" s="17" t="s">
        <v>125</v>
      </c>
      <c r="BM275" s="232" t="s">
        <v>706</v>
      </c>
    </row>
    <row r="276" s="2" customFormat="1">
      <c r="A276" s="38"/>
      <c r="B276" s="39"/>
      <c r="C276" s="40"/>
      <c r="D276" s="234" t="s">
        <v>210</v>
      </c>
      <c r="E276" s="40"/>
      <c r="F276" s="235" t="s">
        <v>705</v>
      </c>
      <c r="G276" s="40"/>
      <c r="H276" s="40"/>
      <c r="I276" s="236"/>
      <c r="J276" s="40"/>
      <c r="K276" s="40"/>
      <c r="L276" s="44"/>
      <c r="M276" s="237"/>
      <c r="N276" s="238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210</v>
      </c>
      <c r="AU276" s="17" t="s">
        <v>86</v>
      </c>
    </row>
    <row r="277" s="2" customFormat="1" ht="16.5" customHeight="1">
      <c r="A277" s="38"/>
      <c r="B277" s="39"/>
      <c r="C277" s="261" t="s">
        <v>707</v>
      </c>
      <c r="D277" s="261" t="s">
        <v>273</v>
      </c>
      <c r="E277" s="262" t="s">
        <v>708</v>
      </c>
      <c r="F277" s="263" t="s">
        <v>709</v>
      </c>
      <c r="G277" s="264" t="s">
        <v>627</v>
      </c>
      <c r="H277" s="265">
        <v>1000</v>
      </c>
      <c r="I277" s="266"/>
      <c r="J277" s="267">
        <f>ROUND(I277*H277,2)</f>
        <v>0</v>
      </c>
      <c r="K277" s="263" t="s">
        <v>1</v>
      </c>
      <c r="L277" s="268"/>
      <c r="M277" s="269" t="s">
        <v>1</v>
      </c>
      <c r="N277" s="270" t="s">
        <v>42</v>
      </c>
      <c r="O277" s="91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2" t="s">
        <v>237</v>
      </c>
      <c r="AT277" s="232" t="s">
        <v>273</v>
      </c>
      <c r="AU277" s="232" t="s">
        <v>86</v>
      </c>
      <c r="AY277" s="17" t="s">
        <v>203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7" t="s">
        <v>84</v>
      </c>
      <c r="BK277" s="233">
        <f>ROUND(I277*H277,2)</f>
        <v>0</v>
      </c>
      <c r="BL277" s="17" t="s">
        <v>125</v>
      </c>
      <c r="BM277" s="232" t="s">
        <v>710</v>
      </c>
    </row>
    <row r="278" s="2" customFormat="1">
      <c r="A278" s="38"/>
      <c r="B278" s="39"/>
      <c r="C278" s="40"/>
      <c r="D278" s="234" t="s">
        <v>210</v>
      </c>
      <c r="E278" s="40"/>
      <c r="F278" s="235" t="s">
        <v>709</v>
      </c>
      <c r="G278" s="40"/>
      <c r="H278" s="40"/>
      <c r="I278" s="236"/>
      <c r="J278" s="40"/>
      <c r="K278" s="40"/>
      <c r="L278" s="44"/>
      <c r="M278" s="271"/>
      <c r="N278" s="272"/>
      <c r="O278" s="273"/>
      <c r="P278" s="273"/>
      <c r="Q278" s="273"/>
      <c r="R278" s="273"/>
      <c r="S278" s="273"/>
      <c r="T278" s="274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210</v>
      </c>
      <c r="AU278" s="17" t="s">
        <v>86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a+XJ5M8q/bM3kiF56RIgL4aA8hCKw3Wp3/gfHfyCyxhH37gpspHTpKHOBb5mmV6boOltw5/fyc+2drnTWBAlXw==" hashValue="YBs7/p78MXPTY0LEYwDtvRs8Zx+bwzOinzWOFwCJ0muW+UdcjgICM5GWliCqzlm1S12BZ04HcDw2mcmEkQzGgA==" algorithmName="SHA-512" password="CC35"/>
  <autoFilter ref="C136:K27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hyperlinks>
    <hyperlink ref="F143" r:id="rId1" display="https://podminky.urs.cz/item/CS_URS_2023_02/184801121"/>
    <hyperlink ref="F146" r:id="rId2" display="https://podminky.urs.cz/item/CS_URS_2023_02/184806111"/>
    <hyperlink ref="F149" r:id="rId3" display="https://podminky.urs.cz/item/CS_URS_2023_02/184806112"/>
    <hyperlink ref="F152" r:id="rId4" display="https://podminky.urs.cz/item/CS_URS_2023_02/184911421"/>
    <hyperlink ref="F157" r:id="rId5" display="https://podminky.urs.cz/item/CS_URS_2023_02/185804213"/>
    <hyperlink ref="F165" r:id="rId6" display="https://podminky.urs.cz/item/CS_URS_2023_02/184852322"/>
    <hyperlink ref="F170" r:id="rId7" display="https://podminky.urs.cz/item/CS_URS_2023_02/185804213"/>
    <hyperlink ref="F176" r:id="rId8" display="https://podminky.urs.cz/item/CS_URS_2023_02/184852322"/>
    <hyperlink ref="F179" r:id="rId9" display="https://podminky.urs.cz/item/CS_URS_2023_02/184215173"/>
    <hyperlink ref="F182" r:id="rId10" display="https://podminky.urs.cz/item/CS_URS_2023_02/184911421"/>
    <hyperlink ref="F189" r:id="rId11" display="https://podminky.urs.cz/item/CS_URS_2023_02/111151121"/>
    <hyperlink ref="F195" r:id="rId12" display="https://podminky.urs.cz/item/CS_URS_2023_02/185802113"/>
    <hyperlink ref="F203" r:id="rId13" display="https://podminky.urs.cz/item/CS_URS_2023_02/183451431"/>
    <hyperlink ref="F210" r:id="rId14" display="https://podminky.urs.cz/item/CS_URS_2023_02/183451515"/>
    <hyperlink ref="F218" r:id="rId15" display="https://podminky.urs.cz/item/CS_URS_2023_02/185851212"/>
    <hyperlink ref="F225" r:id="rId16" display="https://podminky.urs.cz/item/CS_URS_2023_02/185804214"/>
    <hyperlink ref="F231" r:id="rId17" display="https://podminky.urs.cz/item/CS_URS_2023_02/185851212"/>
    <hyperlink ref="F234" r:id="rId18" display="https://podminky.urs.cz/item/CS_URS_2023_02/185802123"/>
    <hyperlink ref="F244" r:id="rId19" display="https://podminky.urs.cz/item/CS_URS_2023_02/185804211"/>
    <hyperlink ref="F255" r:id="rId20" display="https://podminky.urs.cz/item/CS_URS_2023_02/185804251"/>
    <hyperlink ref="F261" r:id="rId21" display="https://podminky.urs.cz/item/CS_URS_2023_02/184911151"/>
    <hyperlink ref="F269" r:id="rId22" display="https://podminky.urs.cz/item/CS_URS_2023_02/18321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711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ROUND((SUM(BE135:BE211)),  2)</f>
        <v>0</v>
      </c>
      <c r="G37" s="38"/>
      <c r="H37" s="38"/>
      <c r="I37" s="165">
        <v>0.20999999999999999</v>
      </c>
      <c r="J37" s="164">
        <f>ROUND(((SUM(BE135:BE211))*I37),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ROUND((SUM(BF135:BF211)),  2)</f>
        <v>0</v>
      </c>
      <c r="G38" s="38"/>
      <c r="H38" s="38"/>
      <c r="I38" s="165">
        <v>0.12</v>
      </c>
      <c r="J38" s="164">
        <f>ROUND(((SUM(BF135:BF211))*I38),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ROUND((SUM(BG135:BG211)),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ROUND((SUM(BH135:BH211)),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ROUND((SUM(BI135:BI211)),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112-5 - SO 01.2.2 - Vegetační úpravy - následná péče - 5.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399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400</v>
      </c>
      <c r="E102" s="277"/>
      <c r="F102" s="277"/>
      <c r="G102" s="277"/>
      <c r="H102" s="277"/>
      <c r="I102" s="277"/>
      <c r="J102" s="278">
        <f>J137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4.88" customHeight="1">
      <c r="A103" s="14"/>
      <c r="B103" s="275"/>
      <c r="C103" s="132"/>
      <c r="D103" s="276" t="s">
        <v>712</v>
      </c>
      <c r="E103" s="277"/>
      <c r="F103" s="277"/>
      <c r="G103" s="277"/>
      <c r="H103" s="277"/>
      <c r="I103" s="277"/>
      <c r="J103" s="278">
        <f>J138</f>
        <v>0</v>
      </c>
      <c r="K103" s="132"/>
      <c r="L103" s="279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90"/>
      <c r="C104" s="191"/>
      <c r="D104" s="192" t="s">
        <v>404</v>
      </c>
      <c r="E104" s="193"/>
      <c r="F104" s="193"/>
      <c r="G104" s="193"/>
      <c r="H104" s="193"/>
      <c r="I104" s="193"/>
      <c r="J104" s="194">
        <f>J145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5"/>
      <c r="C105" s="132"/>
      <c r="D105" s="276" t="s">
        <v>713</v>
      </c>
      <c r="E105" s="277"/>
      <c r="F105" s="277"/>
      <c r="G105" s="277"/>
      <c r="H105" s="277"/>
      <c r="I105" s="277"/>
      <c r="J105" s="278">
        <f>J146</f>
        <v>0</v>
      </c>
      <c r="K105" s="132"/>
      <c r="L105" s="279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90"/>
      <c r="C106" s="191"/>
      <c r="D106" s="192" t="s">
        <v>406</v>
      </c>
      <c r="E106" s="193"/>
      <c r="F106" s="193"/>
      <c r="G106" s="193"/>
      <c r="H106" s="193"/>
      <c r="I106" s="193"/>
      <c r="J106" s="194">
        <f>J153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75"/>
      <c r="C107" s="132"/>
      <c r="D107" s="276" t="s">
        <v>714</v>
      </c>
      <c r="E107" s="277"/>
      <c r="F107" s="277"/>
      <c r="G107" s="277"/>
      <c r="H107" s="277"/>
      <c r="I107" s="277"/>
      <c r="J107" s="278">
        <f>J154</f>
        <v>0</v>
      </c>
      <c r="K107" s="132"/>
      <c r="L107" s="279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90"/>
      <c r="C108" s="191"/>
      <c r="D108" s="192" t="s">
        <v>408</v>
      </c>
      <c r="E108" s="193"/>
      <c r="F108" s="193"/>
      <c r="G108" s="193"/>
      <c r="H108" s="193"/>
      <c r="I108" s="193"/>
      <c r="J108" s="194">
        <f>J174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75"/>
      <c r="C109" s="132"/>
      <c r="D109" s="276" t="s">
        <v>715</v>
      </c>
      <c r="E109" s="277"/>
      <c r="F109" s="277"/>
      <c r="G109" s="277"/>
      <c r="H109" s="277"/>
      <c r="I109" s="277"/>
      <c r="J109" s="278">
        <f>J175</f>
        <v>0</v>
      </c>
      <c r="K109" s="132"/>
      <c r="L109" s="279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9" customFormat="1" ht="24.96" customHeight="1">
      <c r="A110" s="9"/>
      <c r="B110" s="190"/>
      <c r="C110" s="191"/>
      <c r="D110" s="192" t="s">
        <v>410</v>
      </c>
      <c r="E110" s="193"/>
      <c r="F110" s="193"/>
      <c r="G110" s="193"/>
      <c r="H110" s="193"/>
      <c r="I110" s="193"/>
      <c r="J110" s="194">
        <f>J185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4" customFormat="1" ht="19.92" customHeight="1">
      <c r="A111" s="14"/>
      <c r="B111" s="275"/>
      <c r="C111" s="132"/>
      <c r="D111" s="276" t="s">
        <v>716</v>
      </c>
      <c r="E111" s="277"/>
      <c r="F111" s="277"/>
      <c r="G111" s="277"/>
      <c r="H111" s="277"/>
      <c r="I111" s="277"/>
      <c r="J111" s="278">
        <f>J186</f>
        <v>0</v>
      </c>
      <c r="K111" s="132"/>
      <c r="L111" s="279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189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4" t="str">
        <f>E7</f>
        <v>Revitalizace náměstí Míru v Tišnově, etapa 1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173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1" customFormat="1" ht="23.25" customHeight="1">
      <c r="B123" s="21"/>
      <c r="C123" s="22"/>
      <c r="D123" s="22"/>
      <c r="E123" s="184" t="s">
        <v>174</v>
      </c>
      <c r="F123" s="22"/>
      <c r="G123" s="22"/>
      <c r="H123" s="22"/>
      <c r="I123" s="22"/>
      <c r="J123" s="22"/>
      <c r="K123" s="22"/>
      <c r="L123" s="20"/>
    </row>
    <row r="124" s="1" customFormat="1" ht="12" customHeight="1">
      <c r="B124" s="21"/>
      <c r="C124" s="32" t="s">
        <v>175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85" t="s">
        <v>396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397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40"/>
      <c r="D127" s="40"/>
      <c r="E127" s="76" t="str">
        <f>E13</f>
        <v>112-5 - SO 01.2.2 - Vegetační úpravy - následná péče - 5. rok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F16</f>
        <v>Tišnov</v>
      </c>
      <c r="G129" s="40"/>
      <c r="H129" s="40"/>
      <c r="I129" s="32" t="s">
        <v>22</v>
      </c>
      <c r="J129" s="79" t="str">
        <f>IF(J16="","",J16)</f>
        <v>2. 5. 2024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E19</f>
        <v>Město Tišnov, náměstí Míru 111, 666 01 Tišnov</v>
      </c>
      <c r="G131" s="40"/>
      <c r="H131" s="40"/>
      <c r="I131" s="32" t="s">
        <v>30</v>
      </c>
      <c r="J131" s="36" t="str">
        <f>E25</f>
        <v>Ing. Petr Velička autorizovaný architekt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IF(E22="","",E22)</f>
        <v>Vyplň údaj</v>
      </c>
      <c r="G132" s="40"/>
      <c r="H132" s="40"/>
      <c r="I132" s="32" t="s">
        <v>34</v>
      </c>
      <c r="J132" s="36" t="str">
        <f>E28</f>
        <v>Čiklová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0" customFormat="1" ht="29.28" customHeight="1">
      <c r="A134" s="196"/>
      <c r="B134" s="197"/>
      <c r="C134" s="198" t="s">
        <v>190</v>
      </c>
      <c r="D134" s="199" t="s">
        <v>62</v>
      </c>
      <c r="E134" s="199" t="s">
        <v>58</v>
      </c>
      <c r="F134" s="199" t="s">
        <v>59</v>
      </c>
      <c r="G134" s="199" t="s">
        <v>191</v>
      </c>
      <c r="H134" s="199" t="s">
        <v>192</v>
      </c>
      <c r="I134" s="199" t="s">
        <v>193</v>
      </c>
      <c r="J134" s="199" t="s">
        <v>181</v>
      </c>
      <c r="K134" s="200" t="s">
        <v>194</v>
      </c>
      <c r="L134" s="201"/>
      <c r="M134" s="100" t="s">
        <v>1</v>
      </c>
      <c r="N134" s="101" t="s">
        <v>41</v>
      </c>
      <c r="O134" s="101" t="s">
        <v>195</v>
      </c>
      <c r="P134" s="101" t="s">
        <v>196</v>
      </c>
      <c r="Q134" s="101" t="s">
        <v>197</v>
      </c>
      <c r="R134" s="101" t="s">
        <v>198</v>
      </c>
      <c r="S134" s="101" t="s">
        <v>199</v>
      </c>
      <c r="T134" s="102" t="s">
        <v>200</v>
      </c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</row>
    <row r="135" s="2" customFormat="1" ht="22.8" customHeight="1">
      <c r="A135" s="38"/>
      <c r="B135" s="39"/>
      <c r="C135" s="107" t="s">
        <v>201</v>
      </c>
      <c r="D135" s="40"/>
      <c r="E135" s="40"/>
      <c r="F135" s="40"/>
      <c r="G135" s="40"/>
      <c r="H135" s="40"/>
      <c r="I135" s="40"/>
      <c r="J135" s="202">
        <f>BK135</f>
        <v>0</v>
      </c>
      <c r="K135" s="40"/>
      <c r="L135" s="44"/>
      <c r="M135" s="103"/>
      <c r="N135" s="203"/>
      <c r="O135" s="104"/>
      <c r="P135" s="204">
        <f>P136+P145+P153+P174+P185</f>
        <v>0</v>
      </c>
      <c r="Q135" s="104"/>
      <c r="R135" s="204">
        <f>R136+R145+R153+R174+R185</f>
        <v>0</v>
      </c>
      <c r="S135" s="104"/>
      <c r="T135" s="205">
        <f>T136+T145+T153+T174+T185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76</v>
      </c>
      <c r="AU135" s="17" t="s">
        <v>183</v>
      </c>
      <c r="BK135" s="206">
        <f>BK136+BK145+BK153+BK174+BK185</f>
        <v>0</v>
      </c>
    </row>
    <row r="136" s="11" customFormat="1" ht="25.92" customHeight="1">
      <c r="A136" s="11"/>
      <c r="B136" s="207"/>
      <c r="C136" s="208"/>
      <c r="D136" s="209" t="s">
        <v>76</v>
      </c>
      <c r="E136" s="210" t="s">
        <v>412</v>
      </c>
      <c r="F136" s="210" t="s">
        <v>413</v>
      </c>
      <c r="G136" s="208"/>
      <c r="H136" s="208"/>
      <c r="I136" s="211"/>
      <c r="J136" s="212">
        <f>BK136</f>
        <v>0</v>
      </c>
      <c r="K136" s="208"/>
      <c r="L136" s="213"/>
      <c r="M136" s="214"/>
      <c r="N136" s="215"/>
      <c r="O136" s="215"/>
      <c r="P136" s="216">
        <f>P137</f>
        <v>0</v>
      </c>
      <c r="Q136" s="215"/>
      <c r="R136" s="216">
        <f>R137</f>
        <v>0</v>
      </c>
      <c r="S136" s="215"/>
      <c r="T136" s="217">
        <f>T137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8" t="s">
        <v>84</v>
      </c>
      <c r="AT136" s="219" t="s">
        <v>76</v>
      </c>
      <c r="AU136" s="219" t="s">
        <v>77</v>
      </c>
      <c r="AY136" s="218" t="s">
        <v>203</v>
      </c>
      <c r="BK136" s="220">
        <f>BK137</f>
        <v>0</v>
      </c>
    </row>
    <row r="137" s="11" customFormat="1" ht="22.8" customHeight="1">
      <c r="A137" s="11"/>
      <c r="B137" s="207"/>
      <c r="C137" s="208"/>
      <c r="D137" s="209" t="s">
        <v>76</v>
      </c>
      <c r="E137" s="280" t="s">
        <v>414</v>
      </c>
      <c r="F137" s="280" t="s">
        <v>415</v>
      </c>
      <c r="G137" s="208"/>
      <c r="H137" s="208"/>
      <c r="I137" s="211"/>
      <c r="J137" s="281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8" t="s">
        <v>84</v>
      </c>
      <c r="AT137" s="219" t="s">
        <v>76</v>
      </c>
      <c r="AU137" s="219" t="s">
        <v>84</v>
      </c>
      <c r="AY137" s="218" t="s">
        <v>203</v>
      </c>
      <c r="BK137" s="220">
        <f>BK138</f>
        <v>0</v>
      </c>
    </row>
    <row r="138" s="11" customFormat="1" ht="20.88" customHeight="1">
      <c r="A138" s="11"/>
      <c r="B138" s="207"/>
      <c r="C138" s="208"/>
      <c r="D138" s="209" t="s">
        <v>76</v>
      </c>
      <c r="E138" s="280" t="s">
        <v>644</v>
      </c>
      <c r="F138" s="280" t="s">
        <v>717</v>
      </c>
      <c r="G138" s="208"/>
      <c r="H138" s="208"/>
      <c r="I138" s="211"/>
      <c r="J138" s="281">
        <f>BK138</f>
        <v>0</v>
      </c>
      <c r="K138" s="208"/>
      <c r="L138" s="213"/>
      <c r="M138" s="214"/>
      <c r="N138" s="215"/>
      <c r="O138" s="215"/>
      <c r="P138" s="216">
        <f>SUM(P139:P144)</f>
        <v>0</v>
      </c>
      <c r="Q138" s="215"/>
      <c r="R138" s="216">
        <f>SUM(R139:R144)</f>
        <v>0</v>
      </c>
      <c r="S138" s="215"/>
      <c r="T138" s="217">
        <f>SUM(T139:T144)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86</v>
      </c>
      <c r="AY138" s="218" t="s">
        <v>203</v>
      </c>
      <c r="BK138" s="220">
        <f>SUM(BK139:BK144)</f>
        <v>0</v>
      </c>
    </row>
    <row r="139" s="2" customFormat="1" ht="33" customHeight="1">
      <c r="A139" s="38"/>
      <c r="B139" s="39"/>
      <c r="C139" s="221" t="s">
        <v>84</v>
      </c>
      <c r="D139" s="221" t="s">
        <v>204</v>
      </c>
      <c r="E139" s="222" t="s">
        <v>440</v>
      </c>
      <c r="F139" s="223" t="s">
        <v>441</v>
      </c>
      <c r="G139" s="224" t="s">
        <v>227</v>
      </c>
      <c r="H139" s="225">
        <v>7</v>
      </c>
      <c r="I139" s="226"/>
      <c r="J139" s="227">
        <f>ROUND(I139*H139,2)</f>
        <v>0</v>
      </c>
      <c r="K139" s="223" t="s">
        <v>420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94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651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443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94</v>
      </c>
    </row>
    <row r="141" s="2" customFormat="1">
      <c r="A141" s="38"/>
      <c r="B141" s="39"/>
      <c r="C141" s="40"/>
      <c r="D141" s="282" t="s">
        <v>423</v>
      </c>
      <c r="E141" s="40"/>
      <c r="F141" s="283" t="s">
        <v>444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423</v>
      </c>
      <c r="AU141" s="17" t="s">
        <v>94</v>
      </c>
    </row>
    <row r="142" s="15" customFormat="1">
      <c r="A142" s="15"/>
      <c r="B142" s="284"/>
      <c r="C142" s="285"/>
      <c r="D142" s="234" t="s">
        <v>268</v>
      </c>
      <c r="E142" s="286" t="s">
        <v>1</v>
      </c>
      <c r="F142" s="287" t="s">
        <v>445</v>
      </c>
      <c r="G142" s="285"/>
      <c r="H142" s="286" t="s">
        <v>1</v>
      </c>
      <c r="I142" s="288"/>
      <c r="J142" s="285"/>
      <c r="K142" s="285"/>
      <c r="L142" s="289"/>
      <c r="M142" s="290"/>
      <c r="N142" s="291"/>
      <c r="O142" s="291"/>
      <c r="P142" s="291"/>
      <c r="Q142" s="291"/>
      <c r="R142" s="291"/>
      <c r="S142" s="291"/>
      <c r="T142" s="29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3" t="s">
        <v>268</v>
      </c>
      <c r="AU142" s="293" t="s">
        <v>94</v>
      </c>
      <c r="AV142" s="15" t="s">
        <v>84</v>
      </c>
      <c r="AW142" s="15" t="s">
        <v>33</v>
      </c>
      <c r="AX142" s="15" t="s">
        <v>77</v>
      </c>
      <c r="AY142" s="293" t="s">
        <v>203</v>
      </c>
    </row>
    <row r="143" s="12" customFormat="1">
      <c r="A143" s="12"/>
      <c r="B143" s="239"/>
      <c r="C143" s="240"/>
      <c r="D143" s="234" t="s">
        <v>268</v>
      </c>
      <c r="E143" s="241" t="s">
        <v>1</v>
      </c>
      <c r="F143" s="242" t="s">
        <v>523</v>
      </c>
      <c r="G143" s="240"/>
      <c r="H143" s="243">
        <v>7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9" t="s">
        <v>268</v>
      </c>
      <c r="AU143" s="249" t="s">
        <v>94</v>
      </c>
      <c r="AV143" s="12" t="s">
        <v>86</v>
      </c>
      <c r="AW143" s="12" t="s">
        <v>33</v>
      </c>
      <c r="AX143" s="12" t="s">
        <v>77</v>
      </c>
      <c r="AY143" s="249" t="s">
        <v>203</v>
      </c>
    </row>
    <row r="144" s="13" customFormat="1">
      <c r="A144" s="13"/>
      <c r="B144" s="250"/>
      <c r="C144" s="251"/>
      <c r="D144" s="234" t="s">
        <v>268</v>
      </c>
      <c r="E144" s="252" t="s">
        <v>1</v>
      </c>
      <c r="F144" s="253" t="s">
        <v>271</v>
      </c>
      <c r="G144" s="251"/>
      <c r="H144" s="254">
        <v>7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268</v>
      </c>
      <c r="AU144" s="260" t="s">
        <v>94</v>
      </c>
      <c r="AV144" s="13" t="s">
        <v>125</v>
      </c>
      <c r="AW144" s="13" t="s">
        <v>33</v>
      </c>
      <c r="AX144" s="13" t="s">
        <v>84</v>
      </c>
      <c r="AY144" s="260" t="s">
        <v>203</v>
      </c>
    </row>
    <row r="145" s="11" customFormat="1" ht="25.92" customHeight="1">
      <c r="A145" s="11"/>
      <c r="B145" s="207"/>
      <c r="C145" s="208"/>
      <c r="D145" s="209" t="s">
        <v>76</v>
      </c>
      <c r="E145" s="210" t="s">
        <v>454</v>
      </c>
      <c r="F145" s="210" t="s">
        <v>455</v>
      </c>
      <c r="G145" s="208"/>
      <c r="H145" s="208"/>
      <c r="I145" s="211"/>
      <c r="J145" s="212">
        <f>BK145</f>
        <v>0</v>
      </c>
      <c r="K145" s="208"/>
      <c r="L145" s="213"/>
      <c r="M145" s="214"/>
      <c r="N145" s="215"/>
      <c r="O145" s="215"/>
      <c r="P145" s="216">
        <f>P146</f>
        <v>0</v>
      </c>
      <c r="Q145" s="215"/>
      <c r="R145" s="216">
        <f>R146</f>
        <v>0</v>
      </c>
      <c r="S145" s="215"/>
      <c r="T145" s="217">
        <f>T146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18" t="s">
        <v>84</v>
      </c>
      <c r="AT145" s="219" t="s">
        <v>76</v>
      </c>
      <c r="AU145" s="219" t="s">
        <v>77</v>
      </c>
      <c r="AY145" s="218" t="s">
        <v>203</v>
      </c>
      <c r="BK145" s="220">
        <f>BK146</f>
        <v>0</v>
      </c>
    </row>
    <row r="146" s="11" customFormat="1" ht="22.8" customHeight="1">
      <c r="A146" s="11"/>
      <c r="B146" s="207"/>
      <c r="C146" s="208"/>
      <c r="D146" s="209" t="s">
        <v>76</v>
      </c>
      <c r="E146" s="280" t="s">
        <v>654</v>
      </c>
      <c r="F146" s="280" t="s">
        <v>717</v>
      </c>
      <c r="G146" s="208"/>
      <c r="H146" s="208"/>
      <c r="I146" s="211"/>
      <c r="J146" s="281">
        <f>BK146</f>
        <v>0</v>
      </c>
      <c r="K146" s="208"/>
      <c r="L146" s="213"/>
      <c r="M146" s="214"/>
      <c r="N146" s="215"/>
      <c r="O146" s="215"/>
      <c r="P146" s="216">
        <f>SUM(P147:P152)</f>
        <v>0</v>
      </c>
      <c r="Q146" s="215"/>
      <c r="R146" s="216">
        <f>SUM(R147:R152)</f>
        <v>0</v>
      </c>
      <c r="S146" s="215"/>
      <c r="T146" s="217">
        <f>SUM(T147:T152)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8" t="s">
        <v>84</v>
      </c>
      <c r="AT146" s="219" t="s">
        <v>76</v>
      </c>
      <c r="AU146" s="219" t="s">
        <v>84</v>
      </c>
      <c r="AY146" s="218" t="s">
        <v>203</v>
      </c>
      <c r="BK146" s="220">
        <f>SUM(BK147:BK152)</f>
        <v>0</v>
      </c>
    </row>
    <row r="147" s="2" customFormat="1" ht="33" customHeight="1">
      <c r="A147" s="38"/>
      <c r="B147" s="39"/>
      <c r="C147" s="221" t="s">
        <v>86</v>
      </c>
      <c r="D147" s="221" t="s">
        <v>204</v>
      </c>
      <c r="E147" s="222" t="s">
        <v>440</v>
      </c>
      <c r="F147" s="223" t="s">
        <v>441</v>
      </c>
      <c r="G147" s="224" t="s">
        <v>227</v>
      </c>
      <c r="H147" s="225">
        <v>5</v>
      </c>
      <c r="I147" s="226"/>
      <c r="J147" s="227">
        <f>ROUND(I147*H147,2)</f>
        <v>0</v>
      </c>
      <c r="K147" s="223" t="s">
        <v>420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125</v>
      </c>
      <c r="AT147" s="232" t="s">
        <v>204</v>
      </c>
      <c r="AU147" s="232" t="s">
        <v>86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125</v>
      </c>
      <c r="BM147" s="232" t="s">
        <v>655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443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86</v>
      </c>
    </row>
    <row r="149" s="2" customFormat="1">
      <c r="A149" s="38"/>
      <c r="B149" s="39"/>
      <c r="C149" s="40"/>
      <c r="D149" s="282" t="s">
        <v>423</v>
      </c>
      <c r="E149" s="40"/>
      <c r="F149" s="283" t="s">
        <v>444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423</v>
      </c>
      <c r="AU149" s="17" t="s">
        <v>86</v>
      </c>
    </row>
    <row r="150" s="15" customFormat="1">
      <c r="A150" s="15"/>
      <c r="B150" s="284"/>
      <c r="C150" s="285"/>
      <c r="D150" s="234" t="s">
        <v>268</v>
      </c>
      <c r="E150" s="286" t="s">
        <v>1</v>
      </c>
      <c r="F150" s="287" t="s">
        <v>445</v>
      </c>
      <c r="G150" s="285"/>
      <c r="H150" s="286" t="s">
        <v>1</v>
      </c>
      <c r="I150" s="288"/>
      <c r="J150" s="285"/>
      <c r="K150" s="285"/>
      <c r="L150" s="289"/>
      <c r="M150" s="290"/>
      <c r="N150" s="291"/>
      <c r="O150" s="291"/>
      <c r="P150" s="291"/>
      <c r="Q150" s="291"/>
      <c r="R150" s="291"/>
      <c r="S150" s="291"/>
      <c r="T150" s="29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3" t="s">
        <v>268</v>
      </c>
      <c r="AU150" s="293" t="s">
        <v>86</v>
      </c>
      <c r="AV150" s="15" t="s">
        <v>84</v>
      </c>
      <c r="AW150" s="15" t="s">
        <v>33</v>
      </c>
      <c r="AX150" s="15" t="s">
        <v>77</v>
      </c>
      <c r="AY150" s="293" t="s">
        <v>203</v>
      </c>
    </row>
    <row r="151" s="12" customFormat="1">
      <c r="A151" s="12"/>
      <c r="B151" s="239"/>
      <c r="C151" s="240"/>
      <c r="D151" s="234" t="s">
        <v>268</v>
      </c>
      <c r="E151" s="241" t="s">
        <v>1</v>
      </c>
      <c r="F151" s="242" t="s">
        <v>462</v>
      </c>
      <c r="G151" s="240"/>
      <c r="H151" s="243">
        <v>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9" t="s">
        <v>268</v>
      </c>
      <c r="AU151" s="249" t="s">
        <v>86</v>
      </c>
      <c r="AV151" s="12" t="s">
        <v>86</v>
      </c>
      <c r="AW151" s="12" t="s">
        <v>33</v>
      </c>
      <c r="AX151" s="12" t="s">
        <v>77</v>
      </c>
      <c r="AY151" s="249" t="s">
        <v>203</v>
      </c>
    </row>
    <row r="152" s="13" customFormat="1">
      <c r="A152" s="13"/>
      <c r="B152" s="250"/>
      <c r="C152" s="251"/>
      <c r="D152" s="234" t="s">
        <v>268</v>
      </c>
      <c r="E152" s="252" t="s">
        <v>1</v>
      </c>
      <c r="F152" s="253" t="s">
        <v>271</v>
      </c>
      <c r="G152" s="251"/>
      <c r="H152" s="254">
        <v>5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268</v>
      </c>
      <c r="AU152" s="260" t="s">
        <v>86</v>
      </c>
      <c r="AV152" s="13" t="s">
        <v>125</v>
      </c>
      <c r="AW152" s="13" t="s">
        <v>33</v>
      </c>
      <c r="AX152" s="13" t="s">
        <v>84</v>
      </c>
      <c r="AY152" s="260" t="s">
        <v>203</v>
      </c>
    </row>
    <row r="153" s="11" customFormat="1" ht="25.92" customHeight="1">
      <c r="A153" s="11"/>
      <c r="B153" s="207"/>
      <c r="C153" s="208"/>
      <c r="D153" s="209" t="s">
        <v>76</v>
      </c>
      <c r="E153" s="210" t="s">
        <v>463</v>
      </c>
      <c r="F153" s="210" t="s">
        <v>464</v>
      </c>
      <c r="G153" s="208"/>
      <c r="H153" s="208"/>
      <c r="I153" s="211"/>
      <c r="J153" s="212">
        <f>BK153</f>
        <v>0</v>
      </c>
      <c r="K153" s="208"/>
      <c r="L153" s="213"/>
      <c r="M153" s="214"/>
      <c r="N153" s="215"/>
      <c r="O153" s="215"/>
      <c r="P153" s="216">
        <f>P154</f>
        <v>0</v>
      </c>
      <c r="Q153" s="215"/>
      <c r="R153" s="216">
        <f>R154</f>
        <v>0</v>
      </c>
      <c r="S153" s="215"/>
      <c r="T153" s="217">
        <f>T154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8" t="s">
        <v>84</v>
      </c>
      <c r="AT153" s="219" t="s">
        <v>76</v>
      </c>
      <c r="AU153" s="219" t="s">
        <v>77</v>
      </c>
      <c r="AY153" s="218" t="s">
        <v>203</v>
      </c>
      <c r="BK153" s="220">
        <f>BK154</f>
        <v>0</v>
      </c>
    </row>
    <row r="154" s="11" customFormat="1" ht="22.8" customHeight="1">
      <c r="A154" s="11"/>
      <c r="B154" s="207"/>
      <c r="C154" s="208"/>
      <c r="D154" s="209" t="s">
        <v>76</v>
      </c>
      <c r="E154" s="280" t="s">
        <v>556</v>
      </c>
      <c r="F154" s="280" t="s">
        <v>718</v>
      </c>
      <c r="G154" s="208"/>
      <c r="H154" s="208"/>
      <c r="I154" s="211"/>
      <c r="J154" s="281">
        <f>BK154</f>
        <v>0</v>
      </c>
      <c r="K154" s="208"/>
      <c r="L154" s="213"/>
      <c r="M154" s="214"/>
      <c r="N154" s="215"/>
      <c r="O154" s="215"/>
      <c r="P154" s="216">
        <f>SUM(P155:P173)</f>
        <v>0</v>
      </c>
      <c r="Q154" s="215"/>
      <c r="R154" s="216">
        <f>SUM(R155:R173)</f>
        <v>0</v>
      </c>
      <c r="S154" s="215"/>
      <c r="T154" s="217">
        <f>SUM(T155:T173)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8" t="s">
        <v>84</v>
      </c>
      <c r="AT154" s="219" t="s">
        <v>76</v>
      </c>
      <c r="AU154" s="219" t="s">
        <v>84</v>
      </c>
      <c r="AY154" s="218" t="s">
        <v>203</v>
      </c>
      <c r="BK154" s="220">
        <f>SUM(BK155:BK173)</f>
        <v>0</v>
      </c>
    </row>
    <row r="155" s="2" customFormat="1" ht="24.15" customHeight="1">
      <c r="A155" s="38"/>
      <c r="B155" s="39"/>
      <c r="C155" s="221" t="s">
        <v>94</v>
      </c>
      <c r="D155" s="221" t="s">
        <v>204</v>
      </c>
      <c r="E155" s="222" t="s">
        <v>467</v>
      </c>
      <c r="F155" s="223" t="s">
        <v>468</v>
      </c>
      <c r="G155" s="224" t="s">
        <v>227</v>
      </c>
      <c r="H155" s="225">
        <v>1664</v>
      </c>
      <c r="I155" s="226"/>
      <c r="J155" s="227">
        <f>ROUND(I155*H155,2)</f>
        <v>0</v>
      </c>
      <c r="K155" s="223" t="s">
        <v>420</v>
      </c>
      <c r="L155" s="44"/>
      <c r="M155" s="228" t="s">
        <v>1</v>
      </c>
      <c r="N155" s="229" t="s">
        <v>42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125</v>
      </c>
      <c r="AT155" s="232" t="s">
        <v>204</v>
      </c>
      <c r="AU155" s="232" t="s">
        <v>86</v>
      </c>
      <c r="AY155" s="17" t="s">
        <v>203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84</v>
      </c>
      <c r="BK155" s="233">
        <f>ROUND(I155*H155,2)</f>
        <v>0</v>
      </c>
      <c r="BL155" s="17" t="s">
        <v>125</v>
      </c>
      <c r="BM155" s="232" t="s">
        <v>559</v>
      </c>
    </row>
    <row r="156" s="2" customFormat="1">
      <c r="A156" s="38"/>
      <c r="B156" s="39"/>
      <c r="C156" s="40"/>
      <c r="D156" s="234" t="s">
        <v>210</v>
      </c>
      <c r="E156" s="40"/>
      <c r="F156" s="235" t="s">
        <v>470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210</v>
      </c>
      <c r="AU156" s="17" t="s">
        <v>86</v>
      </c>
    </row>
    <row r="157" s="2" customFormat="1">
      <c r="A157" s="38"/>
      <c r="B157" s="39"/>
      <c r="C157" s="40"/>
      <c r="D157" s="282" t="s">
        <v>423</v>
      </c>
      <c r="E157" s="40"/>
      <c r="F157" s="283" t="s">
        <v>471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423</v>
      </c>
      <c r="AU157" s="17" t="s">
        <v>86</v>
      </c>
    </row>
    <row r="158" s="15" customFormat="1">
      <c r="A158" s="15"/>
      <c r="B158" s="284"/>
      <c r="C158" s="285"/>
      <c r="D158" s="234" t="s">
        <v>268</v>
      </c>
      <c r="E158" s="286" t="s">
        <v>1</v>
      </c>
      <c r="F158" s="287" t="s">
        <v>560</v>
      </c>
      <c r="G158" s="285"/>
      <c r="H158" s="286" t="s">
        <v>1</v>
      </c>
      <c r="I158" s="288"/>
      <c r="J158" s="285"/>
      <c r="K158" s="285"/>
      <c r="L158" s="289"/>
      <c r="M158" s="290"/>
      <c r="N158" s="291"/>
      <c r="O158" s="291"/>
      <c r="P158" s="291"/>
      <c r="Q158" s="291"/>
      <c r="R158" s="291"/>
      <c r="S158" s="291"/>
      <c r="T158" s="29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3" t="s">
        <v>268</v>
      </c>
      <c r="AU158" s="293" t="s">
        <v>86</v>
      </c>
      <c r="AV158" s="15" t="s">
        <v>84</v>
      </c>
      <c r="AW158" s="15" t="s">
        <v>33</v>
      </c>
      <c r="AX158" s="15" t="s">
        <v>77</v>
      </c>
      <c r="AY158" s="293" t="s">
        <v>203</v>
      </c>
    </row>
    <row r="159" s="12" customFormat="1">
      <c r="A159" s="12"/>
      <c r="B159" s="239"/>
      <c r="C159" s="240"/>
      <c r="D159" s="234" t="s">
        <v>268</v>
      </c>
      <c r="E159" s="241" t="s">
        <v>1</v>
      </c>
      <c r="F159" s="242" t="s">
        <v>561</v>
      </c>
      <c r="G159" s="240"/>
      <c r="H159" s="243">
        <v>1664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9" t="s">
        <v>268</v>
      </c>
      <c r="AU159" s="249" t="s">
        <v>86</v>
      </c>
      <c r="AV159" s="12" t="s">
        <v>86</v>
      </c>
      <c r="AW159" s="12" t="s">
        <v>33</v>
      </c>
      <c r="AX159" s="12" t="s">
        <v>77</v>
      </c>
      <c r="AY159" s="249" t="s">
        <v>203</v>
      </c>
    </row>
    <row r="160" s="13" customFormat="1">
      <c r="A160" s="13"/>
      <c r="B160" s="250"/>
      <c r="C160" s="251"/>
      <c r="D160" s="234" t="s">
        <v>268</v>
      </c>
      <c r="E160" s="252" t="s">
        <v>1</v>
      </c>
      <c r="F160" s="253" t="s">
        <v>271</v>
      </c>
      <c r="G160" s="251"/>
      <c r="H160" s="254">
        <v>1664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268</v>
      </c>
      <c r="AU160" s="260" t="s">
        <v>86</v>
      </c>
      <c r="AV160" s="13" t="s">
        <v>125</v>
      </c>
      <c r="AW160" s="13" t="s">
        <v>33</v>
      </c>
      <c r="AX160" s="13" t="s">
        <v>84</v>
      </c>
      <c r="AY160" s="260" t="s">
        <v>203</v>
      </c>
    </row>
    <row r="161" s="2" customFormat="1" ht="24.15" customHeight="1">
      <c r="A161" s="38"/>
      <c r="B161" s="39"/>
      <c r="C161" s="221" t="s">
        <v>125</v>
      </c>
      <c r="D161" s="221" t="s">
        <v>204</v>
      </c>
      <c r="E161" s="222" t="s">
        <v>474</v>
      </c>
      <c r="F161" s="223" t="s">
        <v>475</v>
      </c>
      <c r="G161" s="224" t="s">
        <v>220</v>
      </c>
      <c r="H161" s="225">
        <v>0.0040000000000000001</v>
      </c>
      <c r="I161" s="226"/>
      <c r="J161" s="227">
        <f>ROUND(I161*H161,2)</f>
        <v>0</v>
      </c>
      <c r="K161" s="223" t="s">
        <v>420</v>
      </c>
      <c r="L161" s="44"/>
      <c r="M161" s="228" t="s">
        <v>1</v>
      </c>
      <c r="N161" s="229" t="s">
        <v>42</v>
      </c>
      <c r="O161" s="91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125</v>
      </c>
      <c r="AT161" s="232" t="s">
        <v>204</v>
      </c>
      <c r="AU161" s="232" t="s">
        <v>86</v>
      </c>
      <c r="AY161" s="17" t="s">
        <v>203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84</v>
      </c>
      <c r="BK161" s="233">
        <f>ROUND(I161*H161,2)</f>
        <v>0</v>
      </c>
      <c r="BL161" s="17" t="s">
        <v>125</v>
      </c>
      <c r="BM161" s="232" t="s">
        <v>563</v>
      </c>
    </row>
    <row r="162" s="2" customFormat="1">
      <c r="A162" s="38"/>
      <c r="B162" s="39"/>
      <c r="C162" s="40"/>
      <c r="D162" s="234" t="s">
        <v>210</v>
      </c>
      <c r="E162" s="40"/>
      <c r="F162" s="235" t="s">
        <v>477</v>
      </c>
      <c r="G162" s="40"/>
      <c r="H162" s="40"/>
      <c r="I162" s="236"/>
      <c r="J162" s="40"/>
      <c r="K162" s="40"/>
      <c r="L162" s="44"/>
      <c r="M162" s="237"/>
      <c r="N162" s="23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210</v>
      </c>
      <c r="AU162" s="17" t="s">
        <v>86</v>
      </c>
    </row>
    <row r="163" s="2" customFormat="1">
      <c r="A163" s="38"/>
      <c r="B163" s="39"/>
      <c r="C163" s="40"/>
      <c r="D163" s="282" t="s">
        <v>423</v>
      </c>
      <c r="E163" s="40"/>
      <c r="F163" s="283" t="s">
        <v>478</v>
      </c>
      <c r="G163" s="40"/>
      <c r="H163" s="40"/>
      <c r="I163" s="236"/>
      <c r="J163" s="40"/>
      <c r="K163" s="40"/>
      <c r="L163" s="44"/>
      <c r="M163" s="237"/>
      <c r="N163" s="23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423</v>
      </c>
      <c r="AU163" s="17" t="s">
        <v>86</v>
      </c>
    </row>
    <row r="164" s="15" customFormat="1">
      <c r="A164" s="15"/>
      <c r="B164" s="284"/>
      <c r="C164" s="285"/>
      <c r="D164" s="234" t="s">
        <v>268</v>
      </c>
      <c r="E164" s="286" t="s">
        <v>1</v>
      </c>
      <c r="F164" s="287" t="s">
        <v>564</v>
      </c>
      <c r="G164" s="285"/>
      <c r="H164" s="286" t="s">
        <v>1</v>
      </c>
      <c r="I164" s="288"/>
      <c r="J164" s="285"/>
      <c r="K164" s="285"/>
      <c r="L164" s="289"/>
      <c r="M164" s="290"/>
      <c r="N164" s="291"/>
      <c r="O164" s="291"/>
      <c r="P164" s="291"/>
      <c r="Q164" s="291"/>
      <c r="R164" s="291"/>
      <c r="S164" s="291"/>
      <c r="T164" s="29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3" t="s">
        <v>268</v>
      </c>
      <c r="AU164" s="293" t="s">
        <v>86</v>
      </c>
      <c r="AV164" s="15" t="s">
        <v>84</v>
      </c>
      <c r="AW164" s="15" t="s">
        <v>33</v>
      </c>
      <c r="AX164" s="15" t="s">
        <v>77</v>
      </c>
      <c r="AY164" s="293" t="s">
        <v>203</v>
      </c>
    </row>
    <row r="165" s="12" customFormat="1">
      <c r="A165" s="12"/>
      <c r="B165" s="239"/>
      <c r="C165" s="240"/>
      <c r="D165" s="234" t="s">
        <v>268</v>
      </c>
      <c r="E165" s="241" t="s">
        <v>1</v>
      </c>
      <c r="F165" s="242" t="s">
        <v>665</v>
      </c>
      <c r="G165" s="240"/>
      <c r="H165" s="243">
        <v>0.0040000000000000001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9" t="s">
        <v>268</v>
      </c>
      <c r="AU165" s="249" t="s">
        <v>86</v>
      </c>
      <c r="AV165" s="12" t="s">
        <v>86</v>
      </c>
      <c r="AW165" s="12" t="s">
        <v>33</v>
      </c>
      <c r="AX165" s="12" t="s">
        <v>84</v>
      </c>
      <c r="AY165" s="249" t="s">
        <v>203</v>
      </c>
    </row>
    <row r="166" s="2" customFormat="1" ht="37.8" customHeight="1">
      <c r="A166" s="38"/>
      <c r="B166" s="39"/>
      <c r="C166" s="261" t="s">
        <v>224</v>
      </c>
      <c r="D166" s="261" t="s">
        <v>273</v>
      </c>
      <c r="E166" s="262" t="s">
        <v>567</v>
      </c>
      <c r="F166" s="263" t="s">
        <v>480</v>
      </c>
      <c r="G166" s="264" t="s">
        <v>481</v>
      </c>
      <c r="H166" s="265">
        <v>4.1600000000000001</v>
      </c>
      <c r="I166" s="266"/>
      <c r="J166" s="267">
        <f>ROUND(I166*H166,2)</f>
        <v>0</v>
      </c>
      <c r="K166" s="263" t="s">
        <v>1</v>
      </c>
      <c r="L166" s="268"/>
      <c r="M166" s="269" t="s">
        <v>1</v>
      </c>
      <c r="N166" s="270" t="s">
        <v>42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237</v>
      </c>
      <c r="AT166" s="232" t="s">
        <v>273</v>
      </c>
      <c r="AU166" s="232" t="s">
        <v>86</v>
      </c>
      <c r="AY166" s="17" t="s">
        <v>203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84</v>
      </c>
      <c r="BK166" s="233">
        <f>ROUND(I166*H166,2)</f>
        <v>0</v>
      </c>
      <c r="BL166" s="17" t="s">
        <v>125</v>
      </c>
      <c r="BM166" s="232" t="s">
        <v>568</v>
      </c>
    </row>
    <row r="167" s="2" customFormat="1">
      <c r="A167" s="38"/>
      <c r="B167" s="39"/>
      <c r="C167" s="40"/>
      <c r="D167" s="234" t="s">
        <v>210</v>
      </c>
      <c r="E167" s="40"/>
      <c r="F167" s="235" t="s">
        <v>480</v>
      </c>
      <c r="G167" s="40"/>
      <c r="H167" s="40"/>
      <c r="I167" s="236"/>
      <c r="J167" s="40"/>
      <c r="K167" s="40"/>
      <c r="L167" s="44"/>
      <c r="M167" s="237"/>
      <c r="N167" s="23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210</v>
      </c>
      <c r="AU167" s="17" t="s">
        <v>86</v>
      </c>
    </row>
    <row r="168" s="12" customFormat="1">
      <c r="A168" s="12"/>
      <c r="B168" s="239"/>
      <c r="C168" s="240"/>
      <c r="D168" s="234" t="s">
        <v>268</v>
      </c>
      <c r="E168" s="241" t="s">
        <v>1</v>
      </c>
      <c r="F168" s="242" t="s">
        <v>666</v>
      </c>
      <c r="G168" s="240"/>
      <c r="H168" s="243">
        <v>4.1600000000000001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9" t="s">
        <v>268</v>
      </c>
      <c r="AU168" s="249" t="s">
        <v>86</v>
      </c>
      <c r="AV168" s="12" t="s">
        <v>86</v>
      </c>
      <c r="AW168" s="12" t="s">
        <v>33</v>
      </c>
      <c r="AX168" s="12" t="s">
        <v>84</v>
      </c>
      <c r="AY168" s="249" t="s">
        <v>203</v>
      </c>
    </row>
    <row r="169" s="2" customFormat="1" ht="33" customHeight="1">
      <c r="A169" s="38"/>
      <c r="B169" s="39"/>
      <c r="C169" s="221" t="s">
        <v>229</v>
      </c>
      <c r="D169" s="221" t="s">
        <v>204</v>
      </c>
      <c r="E169" s="222" t="s">
        <v>582</v>
      </c>
      <c r="F169" s="223" t="s">
        <v>583</v>
      </c>
      <c r="G169" s="224" t="s">
        <v>227</v>
      </c>
      <c r="H169" s="225">
        <v>208</v>
      </c>
      <c r="I169" s="226"/>
      <c r="J169" s="227">
        <f>ROUND(I169*H169,2)</f>
        <v>0</v>
      </c>
      <c r="K169" s="223" t="s">
        <v>420</v>
      </c>
      <c r="L169" s="44"/>
      <c r="M169" s="228" t="s">
        <v>1</v>
      </c>
      <c r="N169" s="229" t="s">
        <v>42</v>
      </c>
      <c r="O169" s="91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125</v>
      </c>
      <c r="AT169" s="232" t="s">
        <v>204</v>
      </c>
      <c r="AU169" s="232" t="s">
        <v>86</v>
      </c>
      <c r="AY169" s="17" t="s">
        <v>203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84</v>
      </c>
      <c r="BK169" s="233">
        <f>ROUND(I169*H169,2)</f>
        <v>0</v>
      </c>
      <c r="BL169" s="17" t="s">
        <v>125</v>
      </c>
      <c r="BM169" s="232" t="s">
        <v>584</v>
      </c>
    </row>
    <row r="170" s="2" customFormat="1">
      <c r="A170" s="38"/>
      <c r="B170" s="39"/>
      <c r="C170" s="40"/>
      <c r="D170" s="234" t="s">
        <v>210</v>
      </c>
      <c r="E170" s="40"/>
      <c r="F170" s="235" t="s">
        <v>585</v>
      </c>
      <c r="G170" s="40"/>
      <c r="H170" s="40"/>
      <c r="I170" s="236"/>
      <c r="J170" s="40"/>
      <c r="K170" s="40"/>
      <c r="L170" s="44"/>
      <c r="M170" s="237"/>
      <c r="N170" s="23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210</v>
      </c>
      <c r="AU170" s="17" t="s">
        <v>86</v>
      </c>
    </row>
    <row r="171" s="2" customFormat="1">
      <c r="A171" s="38"/>
      <c r="B171" s="39"/>
      <c r="C171" s="40"/>
      <c r="D171" s="282" t="s">
        <v>423</v>
      </c>
      <c r="E171" s="40"/>
      <c r="F171" s="283" t="s">
        <v>586</v>
      </c>
      <c r="G171" s="40"/>
      <c r="H171" s="40"/>
      <c r="I171" s="236"/>
      <c r="J171" s="40"/>
      <c r="K171" s="40"/>
      <c r="L171" s="44"/>
      <c r="M171" s="237"/>
      <c r="N171" s="23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423</v>
      </c>
      <c r="AU171" s="17" t="s">
        <v>86</v>
      </c>
    </row>
    <row r="172" s="15" customFormat="1">
      <c r="A172" s="15"/>
      <c r="B172" s="284"/>
      <c r="C172" s="285"/>
      <c r="D172" s="234" t="s">
        <v>268</v>
      </c>
      <c r="E172" s="286" t="s">
        <v>1</v>
      </c>
      <c r="F172" s="287" t="s">
        <v>587</v>
      </c>
      <c r="G172" s="285"/>
      <c r="H172" s="286" t="s">
        <v>1</v>
      </c>
      <c r="I172" s="288"/>
      <c r="J172" s="285"/>
      <c r="K172" s="285"/>
      <c r="L172" s="289"/>
      <c r="M172" s="290"/>
      <c r="N172" s="291"/>
      <c r="O172" s="291"/>
      <c r="P172" s="291"/>
      <c r="Q172" s="291"/>
      <c r="R172" s="291"/>
      <c r="S172" s="291"/>
      <c r="T172" s="29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3" t="s">
        <v>268</v>
      </c>
      <c r="AU172" s="293" t="s">
        <v>86</v>
      </c>
      <c r="AV172" s="15" t="s">
        <v>84</v>
      </c>
      <c r="AW172" s="15" t="s">
        <v>33</v>
      </c>
      <c r="AX172" s="15" t="s">
        <v>77</v>
      </c>
      <c r="AY172" s="293" t="s">
        <v>203</v>
      </c>
    </row>
    <row r="173" s="12" customFormat="1">
      <c r="A173" s="12"/>
      <c r="B173" s="239"/>
      <c r="C173" s="240"/>
      <c r="D173" s="234" t="s">
        <v>268</v>
      </c>
      <c r="E173" s="241" t="s">
        <v>1</v>
      </c>
      <c r="F173" s="242" t="s">
        <v>575</v>
      </c>
      <c r="G173" s="240"/>
      <c r="H173" s="243">
        <v>208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9" t="s">
        <v>268</v>
      </c>
      <c r="AU173" s="249" t="s">
        <v>86</v>
      </c>
      <c r="AV173" s="12" t="s">
        <v>86</v>
      </c>
      <c r="AW173" s="12" t="s">
        <v>33</v>
      </c>
      <c r="AX173" s="12" t="s">
        <v>84</v>
      </c>
      <c r="AY173" s="249" t="s">
        <v>203</v>
      </c>
    </row>
    <row r="174" s="11" customFormat="1" ht="25.92" customHeight="1">
      <c r="A174" s="11"/>
      <c r="B174" s="207"/>
      <c r="C174" s="208"/>
      <c r="D174" s="209" t="s">
        <v>76</v>
      </c>
      <c r="E174" s="210" t="s">
        <v>483</v>
      </c>
      <c r="F174" s="210" t="s">
        <v>484</v>
      </c>
      <c r="G174" s="208"/>
      <c r="H174" s="208"/>
      <c r="I174" s="211"/>
      <c r="J174" s="212">
        <f>BK174</f>
        <v>0</v>
      </c>
      <c r="K174" s="208"/>
      <c r="L174" s="213"/>
      <c r="M174" s="214"/>
      <c r="N174" s="215"/>
      <c r="O174" s="215"/>
      <c r="P174" s="216">
        <f>P175</f>
        <v>0</v>
      </c>
      <c r="Q174" s="215"/>
      <c r="R174" s="216">
        <f>R175</f>
        <v>0</v>
      </c>
      <c r="S174" s="215"/>
      <c r="T174" s="217">
        <f>T175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8" t="s">
        <v>84</v>
      </c>
      <c r="AT174" s="219" t="s">
        <v>76</v>
      </c>
      <c r="AU174" s="219" t="s">
        <v>77</v>
      </c>
      <c r="AY174" s="218" t="s">
        <v>203</v>
      </c>
      <c r="BK174" s="220">
        <f>BK175</f>
        <v>0</v>
      </c>
    </row>
    <row r="175" s="11" customFormat="1" ht="22.8" customHeight="1">
      <c r="A175" s="11"/>
      <c r="B175" s="207"/>
      <c r="C175" s="208"/>
      <c r="D175" s="209" t="s">
        <v>76</v>
      </c>
      <c r="E175" s="280" t="s">
        <v>678</v>
      </c>
      <c r="F175" s="280" t="s">
        <v>717</v>
      </c>
      <c r="G175" s="208"/>
      <c r="H175" s="208"/>
      <c r="I175" s="211"/>
      <c r="J175" s="281">
        <f>BK175</f>
        <v>0</v>
      </c>
      <c r="K175" s="208"/>
      <c r="L175" s="213"/>
      <c r="M175" s="214"/>
      <c r="N175" s="215"/>
      <c r="O175" s="215"/>
      <c r="P175" s="216">
        <f>SUM(P176:P184)</f>
        <v>0</v>
      </c>
      <c r="Q175" s="215"/>
      <c r="R175" s="216">
        <f>SUM(R176:R184)</f>
        <v>0</v>
      </c>
      <c r="S175" s="215"/>
      <c r="T175" s="217">
        <f>SUM(T176:T184)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8" t="s">
        <v>84</v>
      </c>
      <c r="AT175" s="219" t="s">
        <v>76</v>
      </c>
      <c r="AU175" s="219" t="s">
        <v>84</v>
      </c>
      <c r="AY175" s="218" t="s">
        <v>203</v>
      </c>
      <c r="BK175" s="220">
        <f>SUM(BK176:BK184)</f>
        <v>0</v>
      </c>
    </row>
    <row r="176" s="2" customFormat="1" ht="33" customHeight="1">
      <c r="A176" s="38"/>
      <c r="B176" s="39"/>
      <c r="C176" s="221" t="s">
        <v>233</v>
      </c>
      <c r="D176" s="221" t="s">
        <v>204</v>
      </c>
      <c r="E176" s="222" t="s">
        <v>486</v>
      </c>
      <c r="F176" s="223" t="s">
        <v>487</v>
      </c>
      <c r="G176" s="224" t="s">
        <v>227</v>
      </c>
      <c r="H176" s="225">
        <v>91</v>
      </c>
      <c r="I176" s="226"/>
      <c r="J176" s="227">
        <f>ROUND(I176*H176,2)</f>
        <v>0</v>
      </c>
      <c r="K176" s="223" t="s">
        <v>420</v>
      </c>
      <c r="L176" s="44"/>
      <c r="M176" s="228" t="s">
        <v>1</v>
      </c>
      <c r="N176" s="229" t="s">
        <v>42</v>
      </c>
      <c r="O176" s="91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125</v>
      </c>
      <c r="AT176" s="232" t="s">
        <v>204</v>
      </c>
      <c r="AU176" s="232" t="s">
        <v>86</v>
      </c>
      <c r="AY176" s="17" t="s">
        <v>203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84</v>
      </c>
      <c r="BK176" s="233">
        <f>ROUND(I176*H176,2)</f>
        <v>0</v>
      </c>
      <c r="BL176" s="17" t="s">
        <v>125</v>
      </c>
      <c r="BM176" s="232" t="s">
        <v>679</v>
      </c>
    </row>
    <row r="177" s="2" customFormat="1">
      <c r="A177" s="38"/>
      <c r="B177" s="39"/>
      <c r="C177" s="40"/>
      <c r="D177" s="234" t="s">
        <v>210</v>
      </c>
      <c r="E177" s="40"/>
      <c r="F177" s="235" t="s">
        <v>489</v>
      </c>
      <c r="G177" s="40"/>
      <c r="H177" s="40"/>
      <c r="I177" s="236"/>
      <c r="J177" s="40"/>
      <c r="K177" s="40"/>
      <c r="L177" s="44"/>
      <c r="M177" s="237"/>
      <c r="N177" s="23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210</v>
      </c>
      <c r="AU177" s="17" t="s">
        <v>86</v>
      </c>
    </row>
    <row r="178" s="2" customFormat="1">
      <c r="A178" s="38"/>
      <c r="B178" s="39"/>
      <c r="C178" s="40"/>
      <c r="D178" s="282" t="s">
        <v>423</v>
      </c>
      <c r="E178" s="40"/>
      <c r="F178" s="283" t="s">
        <v>490</v>
      </c>
      <c r="G178" s="40"/>
      <c r="H178" s="40"/>
      <c r="I178" s="236"/>
      <c r="J178" s="40"/>
      <c r="K178" s="40"/>
      <c r="L178" s="44"/>
      <c r="M178" s="237"/>
      <c r="N178" s="23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423</v>
      </c>
      <c r="AU178" s="17" t="s">
        <v>86</v>
      </c>
    </row>
    <row r="179" s="15" customFormat="1">
      <c r="A179" s="15"/>
      <c r="B179" s="284"/>
      <c r="C179" s="285"/>
      <c r="D179" s="234" t="s">
        <v>268</v>
      </c>
      <c r="E179" s="286" t="s">
        <v>1</v>
      </c>
      <c r="F179" s="287" t="s">
        <v>680</v>
      </c>
      <c r="G179" s="285"/>
      <c r="H179" s="286" t="s">
        <v>1</v>
      </c>
      <c r="I179" s="288"/>
      <c r="J179" s="285"/>
      <c r="K179" s="285"/>
      <c r="L179" s="289"/>
      <c r="M179" s="290"/>
      <c r="N179" s="291"/>
      <c r="O179" s="291"/>
      <c r="P179" s="291"/>
      <c r="Q179" s="291"/>
      <c r="R179" s="291"/>
      <c r="S179" s="291"/>
      <c r="T179" s="29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93" t="s">
        <v>268</v>
      </c>
      <c r="AU179" s="293" t="s">
        <v>86</v>
      </c>
      <c r="AV179" s="15" t="s">
        <v>84</v>
      </c>
      <c r="AW179" s="15" t="s">
        <v>33</v>
      </c>
      <c r="AX179" s="15" t="s">
        <v>77</v>
      </c>
      <c r="AY179" s="293" t="s">
        <v>203</v>
      </c>
    </row>
    <row r="180" s="12" customFormat="1">
      <c r="A180" s="12"/>
      <c r="B180" s="239"/>
      <c r="C180" s="240"/>
      <c r="D180" s="234" t="s">
        <v>268</v>
      </c>
      <c r="E180" s="241" t="s">
        <v>1</v>
      </c>
      <c r="F180" s="242" t="s">
        <v>681</v>
      </c>
      <c r="G180" s="240"/>
      <c r="H180" s="243">
        <v>91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9" t="s">
        <v>268</v>
      </c>
      <c r="AU180" s="249" t="s">
        <v>86</v>
      </c>
      <c r="AV180" s="12" t="s">
        <v>86</v>
      </c>
      <c r="AW180" s="12" t="s">
        <v>33</v>
      </c>
      <c r="AX180" s="12" t="s">
        <v>77</v>
      </c>
      <c r="AY180" s="249" t="s">
        <v>203</v>
      </c>
    </row>
    <row r="181" s="13" customFormat="1">
      <c r="A181" s="13"/>
      <c r="B181" s="250"/>
      <c r="C181" s="251"/>
      <c r="D181" s="234" t="s">
        <v>268</v>
      </c>
      <c r="E181" s="252" t="s">
        <v>1</v>
      </c>
      <c r="F181" s="253" t="s">
        <v>271</v>
      </c>
      <c r="G181" s="251"/>
      <c r="H181" s="254">
        <v>91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268</v>
      </c>
      <c r="AU181" s="260" t="s">
        <v>86</v>
      </c>
      <c r="AV181" s="13" t="s">
        <v>125</v>
      </c>
      <c r="AW181" s="13" t="s">
        <v>33</v>
      </c>
      <c r="AX181" s="13" t="s">
        <v>84</v>
      </c>
      <c r="AY181" s="260" t="s">
        <v>203</v>
      </c>
    </row>
    <row r="182" s="2" customFormat="1" ht="33" customHeight="1">
      <c r="A182" s="38"/>
      <c r="B182" s="39"/>
      <c r="C182" s="221" t="s">
        <v>237</v>
      </c>
      <c r="D182" s="221" t="s">
        <v>204</v>
      </c>
      <c r="E182" s="222" t="s">
        <v>582</v>
      </c>
      <c r="F182" s="223" t="s">
        <v>583</v>
      </c>
      <c r="G182" s="224" t="s">
        <v>227</v>
      </c>
      <c r="H182" s="225">
        <v>91</v>
      </c>
      <c r="I182" s="226"/>
      <c r="J182" s="227">
        <f>ROUND(I182*H182,2)</f>
        <v>0</v>
      </c>
      <c r="K182" s="223" t="s">
        <v>420</v>
      </c>
      <c r="L182" s="44"/>
      <c r="M182" s="228" t="s">
        <v>1</v>
      </c>
      <c r="N182" s="229" t="s">
        <v>42</v>
      </c>
      <c r="O182" s="91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125</v>
      </c>
      <c r="AT182" s="232" t="s">
        <v>204</v>
      </c>
      <c r="AU182" s="232" t="s">
        <v>86</v>
      </c>
      <c r="AY182" s="17" t="s">
        <v>203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84</v>
      </c>
      <c r="BK182" s="233">
        <f>ROUND(I182*H182,2)</f>
        <v>0</v>
      </c>
      <c r="BL182" s="17" t="s">
        <v>125</v>
      </c>
      <c r="BM182" s="232" t="s">
        <v>682</v>
      </c>
    </row>
    <row r="183" s="2" customFormat="1">
      <c r="A183" s="38"/>
      <c r="B183" s="39"/>
      <c r="C183" s="40"/>
      <c r="D183" s="234" t="s">
        <v>210</v>
      </c>
      <c r="E183" s="40"/>
      <c r="F183" s="235" t="s">
        <v>585</v>
      </c>
      <c r="G183" s="40"/>
      <c r="H183" s="40"/>
      <c r="I183" s="236"/>
      <c r="J183" s="40"/>
      <c r="K183" s="40"/>
      <c r="L183" s="44"/>
      <c r="M183" s="237"/>
      <c r="N183" s="23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210</v>
      </c>
      <c r="AU183" s="17" t="s">
        <v>86</v>
      </c>
    </row>
    <row r="184" s="2" customFormat="1">
      <c r="A184" s="38"/>
      <c r="B184" s="39"/>
      <c r="C184" s="40"/>
      <c r="D184" s="282" t="s">
        <v>423</v>
      </c>
      <c r="E184" s="40"/>
      <c r="F184" s="283" t="s">
        <v>586</v>
      </c>
      <c r="G184" s="40"/>
      <c r="H184" s="40"/>
      <c r="I184" s="236"/>
      <c r="J184" s="40"/>
      <c r="K184" s="40"/>
      <c r="L184" s="44"/>
      <c r="M184" s="237"/>
      <c r="N184" s="23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423</v>
      </c>
      <c r="AU184" s="17" t="s">
        <v>86</v>
      </c>
    </row>
    <row r="185" s="11" customFormat="1" ht="25.92" customHeight="1">
      <c r="A185" s="11"/>
      <c r="B185" s="207"/>
      <c r="C185" s="208"/>
      <c r="D185" s="209" t="s">
        <v>76</v>
      </c>
      <c r="E185" s="210" t="s">
        <v>493</v>
      </c>
      <c r="F185" s="210" t="s">
        <v>494</v>
      </c>
      <c r="G185" s="208"/>
      <c r="H185" s="208"/>
      <c r="I185" s="211"/>
      <c r="J185" s="212">
        <f>BK185</f>
        <v>0</v>
      </c>
      <c r="K185" s="208"/>
      <c r="L185" s="213"/>
      <c r="M185" s="214"/>
      <c r="N185" s="215"/>
      <c r="O185" s="215"/>
      <c r="P185" s="216">
        <f>P186</f>
        <v>0</v>
      </c>
      <c r="Q185" s="215"/>
      <c r="R185" s="216">
        <f>R186</f>
        <v>0</v>
      </c>
      <c r="S185" s="215"/>
      <c r="T185" s="217">
        <f>T186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18" t="s">
        <v>84</v>
      </c>
      <c r="AT185" s="219" t="s">
        <v>76</v>
      </c>
      <c r="AU185" s="219" t="s">
        <v>77</v>
      </c>
      <c r="AY185" s="218" t="s">
        <v>203</v>
      </c>
      <c r="BK185" s="220">
        <f>BK186</f>
        <v>0</v>
      </c>
    </row>
    <row r="186" s="11" customFormat="1" ht="22.8" customHeight="1">
      <c r="A186" s="11"/>
      <c r="B186" s="207"/>
      <c r="C186" s="208"/>
      <c r="D186" s="209" t="s">
        <v>76</v>
      </c>
      <c r="E186" s="280" t="s">
        <v>688</v>
      </c>
      <c r="F186" s="280" t="s">
        <v>717</v>
      </c>
      <c r="G186" s="208"/>
      <c r="H186" s="208"/>
      <c r="I186" s="211"/>
      <c r="J186" s="281">
        <f>BK186</f>
        <v>0</v>
      </c>
      <c r="K186" s="208"/>
      <c r="L186" s="213"/>
      <c r="M186" s="214"/>
      <c r="N186" s="215"/>
      <c r="O186" s="215"/>
      <c r="P186" s="216">
        <f>SUM(P187:P211)</f>
        <v>0</v>
      </c>
      <c r="Q186" s="215"/>
      <c r="R186" s="216">
        <f>SUM(R187:R211)</f>
        <v>0</v>
      </c>
      <c r="S186" s="215"/>
      <c r="T186" s="217">
        <f>SUM(T187:T211)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18" t="s">
        <v>84</v>
      </c>
      <c r="AT186" s="219" t="s">
        <v>76</v>
      </c>
      <c r="AU186" s="219" t="s">
        <v>84</v>
      </c>
      <c r="AY186" s="218" t="s">
        <v>203</v>
      </c>
      <c r="BK186" s="220">
        <f>SUM(BK187:BK211)</f>
        <v>0</v>
      </c>
    </row>
    <row r="187" s="2" customFormat="1" ht="24.15" customHeight="1">
      <c r="A187" s="38"/>
      <c r="B187" s="39"/>
      <c r="C187" s="221" t="s">
        <v>241</v>
      </c>
      <c r="D187" s="221" t="s">
        <v>204</v>
      </c>
      <c r="E187" s="222" t="s">
        <v>496</v>
      </c>
      <c r="F187" s="223" t="s">
        <v>497</v>
      </c>
      <c r="G187" s="224" t="s">
        <v>227</v>
      </c>
      <c r="H187" s="225">
        <v>200</v>
      </c>
      <c r="I187" s="226"/>
      <c r="J187" s="227">
        <f>ROUND(I187*H187,2)</f>
        <v>0</v>
      </c>
      <c r="K187" s="223" t="s">
        <v>420</v>
      </c>
      <c r="L187" s="44"/>
      <c r="M187" s="228" t="s">
        <v>1</v>
      </c>
      <c r="N187" s="229" t="s">
        <v>42</v>
      </c>
      <c r="O187" s="91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2" t="s">
        <v>125</v>
      </c>
      <c r="AT187" s="232" t="s">
        <v>204</v>
      </c>
      <c r="AU187" s="232" t="s">
        <v>86</v>
      </c>
      <c r="AY187" s="17" t="s">
        <v>203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84</v>
      </c>
      <c r="BK187" s="233">
        <f>ROUND(I187*H187,2)</f>
        <v>0</v>
      </c>
      <c r="BL187" s="17" t="s">
        <v>125</v>
      </c>
      <c r="BM187" s="232" t="s">
        <v>689</v>
      </c>
    </row>
    <row r="188" s="2" customFormat="1">
      <c r="A188" s="38"/>
      <c r="B188" s="39"/>
      <c r="C188" s="40"/>
      <c r="D188" s="234" t="s">
        <v>210</v>
      </c>
      <c r="E188" s="40"/>
      <c r="F188" s="235" t="s">
        <v>499</v>
      </c>
      <c r="G188" s="40"/>
      <c r="H188" s="40"/>
      <c r="I188" s="236"/>
      <c r="J188" s="40"/>
      <c r="K188" s="40"/>
      <c r="L188" s="44"/>
      <c r="M188" s="237"/>
      <c r="N188" s="23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210</v>
      </c>
      <c r="AU188" s="17" t="s">
        <v>86</v>
      </c>
    </row>
    <row r="189" s="2" customFormat="1">
      <c r="A189" s="38"/>
      <c r="B189" s="39"/>
      <c r="C189" s="40"/>
      <c r="D189" s="282" t="s">
        <v>423</v>
      </c>
      <c r="E189" s="40"/>
      <c r="F189" s="283" t="s">
        <v>500</v>
      </c>
      <c r="G189" s="40"/>
      <c r="H189" s="40"/>
      <c r="I189" s="236"/>
      <c r="J189" s="40"/>
      <c r="K189" s="40"/>
      <c r="L189" s="44"/>
      <c r="M189" s="237"/>
      <c r="N189" s="23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423</v>
      </c>
      <c r="AU189" s="17" t="s">
        <v>86</v>
      </c>
    </row>
    <row r="190" s="15" customFormat="1">
      <c r="A190" s="15"/>
      <c r="B190" s="284"/>
      <c r="C190" s="285"/>
      <c r="D190" s="234" t="s">
        <v>268</v>
      </c>
      <c r="E190" s="286" t="s">
        <v>1</v>
      </c>
      <c r="F190" s="287" t="s">
        <v>591</v>
      </c>
      <c r="G190" s="285"/>
      <c r="H190" s="286" t="s">
        <v>1</v>
      </c>
      <c r="I190" s="288"/>
      <c r="J190" s="285"/>
      <c r="K190" s="285"/>
      <c r="L190" s="289"/>
      <c r="M190" s="290"/>
      <c r="N190" s="291"/>
      <c r="O190" s="291"/>
      <c r="P190" s="291"/>
      <c r="Q190" s="291"/>
      <c r="R190" s="291"/>
      <c r="S190" s="291"/>
      <c r="T190" s="29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3" t="s">
        <v>268</v>
      </c>
      <c r="AU190" s="293" t="s">
        <v>86</v>
      </c>
      <c r="AV190" s="15" t="s">
        <v>84</v>
      </c>
      <c r="AW190" s="15" t="s">
        <v>33</v>
      </c>
      <c r="AX190" s="15" t="s">
        <v>77</v>
      </c>
      <c r="AY190" s="293" t="s">
        <v>203</v>
      </c>
    </row>
    <row r="191" s="12" customFormat="1">
      <c r="A191" s="12"/>
      <c r="B191" s="239"/>
      <c r="C191" s="240"/>
      <c r="D191" s="234" t="s">
        <v>268</v>
      </c>
      <c r="E191" s="241" t="s">
        <v>1</v>
      </c>
      <c r="F191" s="242" t="s">
        <v>616</v>
      </c>
      <c r="G191" s="240"/>
      <c r="H191" s="243">
        <v>200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9" t="s">
        <v>268</v>
      </c>
      <c r="AU191" s="249" t="s">
        <v>86</v>
      </c>
      <c r="AV191" s="12" t="s">
        <v>86</v>
      </c>
      <c r="AW191" s="12" t="s">
        <v>33</v>
      </c>
      <c r="AX191" s="12" t="s">
        <v>77</v>
      </c>
      <c r="AY191" s="249" t="s">
        <v>203</v>
      </c>
    </row>
    <row r="192" s="13" customFormat="1">
      <c r="A192" s="13"/>
      <c r="B192" s="250"/>
      <c r="C192" s="251"/>
      <c r="D192" s="234" t="s">
        <v>268</v>
      </c>
      <c r="E192" s="252" t="s">
        <v>1</v>
      </c>
      <c r="F192" s="253" t="s">
        <v>271</v>
      </c>
      <c r="G192" s="251"/>
      <c r="H192" s="254">
        <v>200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268</v>
      </c>
      <c r="AU192" s="260" t="s">
        <v>86</v>
      </c>
      <c r="AV192" s="13" t="s">
        <v>125</v>
      </c>
      <c r="AW192" s="13" t="s">
        <v>33</v>
      </c>
      <c r="AX192" s="13" t="s">
        <v>84</v>
      </c>
      <c r="AY192" s="260" t="s">
        <v>203</v>
      </c>
    </row>
    <row r="193" s="2" customFormat="1" ht="24.15" customHeight="1">
      <c r="A193" s="38"/>
      <c r="B193" s="39"/>
      <c r="C193" s="221" t="s">
        <v>247</v>
      </c>
      <c r="D193" s="221" t="s">
        <v>204</v>
      </c>
      <c r="E193" s="222" t="s">
        <v>609</v>
      </c>
      <c r="F193" s="223" t="s">
        <v>610</v>
      </c>
      <c r="G193" s="224" t="s">
        <v>227</v>
      </c>
      <c r="H193" s="225">
        <v>100</v>
      </c>
      <c r="I193" s="226"/>
      <c r="J193" s="227">
        <f>ROUND(I193*H193,2)</f>
        <v>0</v>
      </c>
      <c r="K193" s="223" t="s">
        <v>1</v>
      </c>
      <c r="L193" s="44"/>
      <c r="M193" s="228" t="s">
        <v>1</v>
      </c>
      <c r="N193" s="229" t="s">
        <v>42</v>
      </c>
      <c r="O193" s="91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125</v>
      </c>
      <c r="AT193" s="232" t="s">
        <v>204</v>
      </c>
      <c r="AU193" s="232" t="s">
        <v>86</v>
      </c>
      <c r="AY193" s="17" t="s">
        <v>203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84</v>
      </c>
      <c r="BK193" s="233">
        <f>ROUND(I193*H193,2)</f>
        <v>0</v>
      </c>
      <c r="BL193" s="17" t="s">
        <v>125</v>
      </c>
      <c r="BM193" s="232" t="s">
        <v>690</v>
      </c>
    </row>
    <row r="194" s="2" customFormat="1">
      <c r="A194" s="38"/>
      <c r="B194" s="39"/>
      <c r="C194" s="40"/>
      <c r="D194" s="234" t="s">
        <v>210</v>
      </c>
      <c r="E194" s="40"/>
      <c r="F194" s="235" t="s">
        <v>610</v>
      </c>
      <c r="G194" s="40"/>
      <c r="H194" s="40"/>
      <c r="I194" s="236"/>
      <c r="J194" s="40"/>
      <c r="K194" s="40"/>
      <c r="L194" s="44"/>
      <c r="M194" s="237"/>
      <c r="N194" s="23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210</v>
      </c>
      <c r="AU194" s="17" t="s">
        <v>86</v>
      </c>
    </row>
    <row r="195" s="15" customFormat="1">
      <c r="A195" s="15"/>
      <c r="B195" s="284"/>
      <c r="C195" s="285"/>
      <c r="D195" s="234" t="s">
        <v>268</v>
      </c>
      <c r="E195" s="286" t="s">
        <v>1</v>
      </c>
      <c r="F195" s="287" t="s">
        <v>612</v>
      </c>
      <c r="G195" s="285"/>
      <c r="H195" s="286" t="s">
        <v>1</v>
      </c>
      <c r="I195" s="288"/>
      <c r="J195" s="285"/>
      <c r="K195" s="285"/>
      <c r="L195" s="289"/>
      <c r="M195" s="290"/>
      <c r="N195" s="291"/>
      <c r="O195" s="291"/>
      <c r="P195" s="291"/>
      <c r="Q195" s="291"/>
      <c r="R195" s="291"/>
      <c r="S195" s="291"/>
      <c r="T195" s="29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3" t="s">
        <v>268</v>
      </c>
      <c r="AU195" s="293" t="s">
        <v>86</v>
      </c>
      <c r="AV195" s="15" t="s">
        <v>84</v>
      </c>
      <c r="AW195" s="15" t="s">
        <v>33</v>
      </c>
      <c r="AX195" s="15" t="s">
        <v>77</v>
      </c>
      <c r="AY195" s="293" t="s">
        <v>203</v>
      </c>
    </row>
    <row r="196" s="12" customFormat="1">
      <c r="A196" s="12"/>
      <c r="B196" s="239"/>
      <c r="C196" s="240"/>
      <c r="D196" s="234" t="s">
        <v>268</v>
      </c>
      <c r="E196" s="241" t="s">
        <v>1</v>
      </c>
      <c r="F196" s="242" t="s">
        <v>508</v>
      </c>
      <c r="G196" s="240"/>
      <c r="H196" s="243">
        <v>100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9" t="s">
        <v>268</v>
      </c>
      <c r="AU196" s="249" t="s">
        <v>86</v>
      </c>
      <c r="AV196" s="12" t="s">
        <v>86</v>
      </c>
      <c r="AW196" s="12" t="s">
        <v>33</v>
      </c>
      <c r="AX196" s="12" t="s">
        <v>77</v>
      </c>
      <c r="AY196" s="249" t="s">
        <v>203</v>
      </c>
    </row>
    <row r="197" s="13" customFormat="1">
      <c r="A197" s="13"/>
      <c r="B197" s="250"/>
      <c r="C197" s="251"/>
      <c r="D197" s="234" t="s">
        <v>268</v>
      </c>
      <c r="E197" s="252" t="s">
        <v>1</v>
      </c>
      <c r="F197" s="253" t="s">
        <v>271</v>
      </c>
      <c r="G197" s="251"/>
      <c r="H197" s="254">
        <v>100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268</v>
      </c>
      <c r="AU197" s="260" t="s">
        <v>86</v>
      </c>
      <c r="AV197" s="13" t="s">
        <v>125</v>
      </c>
      <c r="AW197" s="13" t="s">
        <v>33</v>
      </c>
      <c r="AX197" s="13" t="s">
        <v>84</v>
      </c>
      <c r="AY197" s="260" t="s">
        <v>203</v>
      </c>
    </row>
    <row r="198" s="2" customFormat="1" ht="33" customHeight="1">
      <c r="A198" s="38"/>
      <c r="B198" s="39"/>
      <c r="C198" s="221" t="s">
        <v>253</v>
      </c>
      <c r="D198" s="221" t="s">
        <v>204</v>
      </c>
      <c r="E198" s="222" t="s">
        <v>503</v>
      </c>
      <c r="F198" s="223" t="s">
        <v>504</v>
      </c>
      <c r="G198" s="224" t="s">
        <v>227</v>
      </c>
      <c r="H198" s="225">
        <v>200</v>
      </c>
      <c r="I198" s="226"/>
      <c r="J198" s="227">
        <f>ROUND(I198*H198,2)</f>
        <v>0</v>
      </c>
      <c r="K198" s="223" t="s">
        <v>420</v>
      </c>
      <c r="L198" s="44"/>
      <c r="M198" s="228" t="s">
        <v>1</v>
      </c>
      <c r="N198" s="229" t="s">
        <v>42</v>
      </c>
      <c r="O198" s="91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125</v>
      </c>
      <c r="AT198" s="232" t="s">
        <v>204</v>
      </c>
      <c r="AU198" s="232" t="s">
        <v>86</v>
      </c>
      <c r="AY198" s="17" t="s">
        <v>203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84</v>
      </c>
      <c r="BK198" s="233">
        <f>ROUND(I198*H198,2)</f>
        <v>0</v>
      </c>
      <c r="BL198" s="17" t="s">
        <v>125</v>
      </c>
      <c r="BM198" s="232" t="s">
        <v>691</v>
      </c>
    </row>
    <row r="199" s="2" customFormat="1">
      <c r="A199" s="38"/>
      <c r="B199" s="39"/>
      <c r="C199" s="40"/>
      <c r="D199" s="234" t="s">
        <v>210</v>
      </c>
      <c r="E199" s="40"/>
      <c r="F199" s="235" t="s">
        <v>506</v>
      </c>
      <c r="G199" s="40"/>
      <c r="H199" s="40"/>
      <c r="I199" s="236"/>
      <c r="J199" s="40"/>
      <c r="K199" s="40"/>
      <c r="L199" s="44"/>
      <c r="M199" s="237"/>
      <c r="N199" s="23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210</v>
      </c>
      <c r="AU199" s="17" t="s">
        <v>86</v>
      </c>
    </row>
    <row r="200" s="2" customFormat="1">
      <c r="A200" s="38"/>
      <c r="B200" s="39"/>
      <c r="C200" s="40"/>
      <c r="D200" s="282" t="s">
        <v>423</v>
      </c>
      <c r="E200" s="40"/>
      <c r="F200" s="283" t="s">
        <v>507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423</v>
      </c>
      <c r="AU200" s="17" t="s">
        <v>86</v>
      </c>
    </row>
    <row r="201" s="15" customFormat="1">
      <c r="A201" s="15"/>
      <c r="B201" s="284"/>
      <c r="C201" s="285"/>
      <c r="D201" s="234" t="s">
        <v>268</v>
      </c>
      <c r="E201" s="286" t="s">
        <v>1</v>
      </c>
      <c r="F201" s="287" t="s">
        <v>615</v>
      </c>
      <c r="G201" s="285"/>
      <c r="H201" s="286" t="s">
        <v>1</v>
      </c>
      <c r="I201" s="288"/>
      <c r="J201" s="285"/>
      <c r="K201" s="285"/>
      <c r="L201" s="289"/>
      <c r="M201" s="290"/>
      <c r="N201" s="291"/>
      <c r="O201" s="291"/>
      <c r="P201" s="291"/>
      <c r="Q201" s="291"/>
      <c r="R201" s="291"/>
      <c r="S201" s="291"/>
      <c r="T201" s="29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3" t="s">
        <v>268</v>
      </c>
      <c r="AU201" s="293" t="s">
        <v>86</v>
      </c>
      <c r="AV201" s="15" t="s">
        <v>84</v>
      </c>
      <c r="AW201" s="15" t="s">
        <v>33</v>
      </c>
      <c r="AX201" s="15" t="s">
        <v>77</v>
      </c>
      <c r="AY201" s="293" t="s">
        <v>203</v>
      </c>
    </row>
    <row r="202" s="12" customFormat="1">
      <c r="A202" s="12"/>
      <c r="B202" s="239"/>
      <c r="C202" s="240"/>
      <c r="D202" s="234" t="s">
        <v>268</v>
      </c>
      <c r="E202" s="241" t="s">
        <v>1</v>
      </c>
      <c r="F202" s="242" t="s">
        <v>616</v>
      </c>
      <c r="G202" s="240"/>
      <c r="H202" s="243">
        <v>200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9" t="s">
        <v>268</v>
      </c>
      <c r="AU202" s="249" t="s">
        <v>86</v>
      </c>
      <c r="AV202" s="12" t="s">
        <v>86</v>
      </c>
      <c r="AW202" s="12" t="s">
        <v>33</v>
      </c>
      <c r="AX202" s="12" t="s">
        <v>77</v>
      </c>
      <c r="AY202" s="249" t="s">
        <v>203</v>
      </c>
    </row>
    <row r="203" s="13" customFormat="1">
      <c r="A203" s="13"/>
      <c r="B203" s="250"/>
      <c r="C203" s="251"/>
      <c r="D203" s="234" t="s">
        <v>268</v>
      </c>
      <c r="E203" s="252" t="s">
        <v>1</v>
      </c>
      <c r="F203" s="253" t="s">
        <v>271</v>
      </c>
      <c r="G203" s="251"/>
      <c r="H203" s="254">
        <v>200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268</v>
      </c>
      <c r="AU203" s="260" t="s">
        <v>86</v>
      </c>
      <c r="AV203" s="13" t="s">
        <v>125</v>
      </c>
      <c r="AW203" s="13" t="s">
        <v>33</v>
      </c>
      <c r="AX203" s="13" t="s">
        <v>84</v>
      </c>
      <c r="AY203" s="260" t="s">
        <v>203</v>
      </c>
    </row>
    <row r="204" s="2" customFormat="1" ht="24.15" customHeight="1">
      <c r="A204" s="38"/>
      <c r="B204" s="39"/>
      <c r="C204" s="221" t="s">
        <v>8</v>
      </c>
      <c r="D204" s="221" t="s">
        <v>204</v>
      </c>
      <c r="E204" s="222" t="s">
        <v>618</v>
      </c>
      <c r="F204" s="223" t="s">
        <v>619</v>
      </c>
      <c r="G204" s="224" t="s">
        <v>266</v>
      </c>
      <c r="H204" s="225">
        <v>50</v>
      </c>
      <c r="I204" s="226"/>
      <c r="J204" s="227">
        <f>ROUND(I204*H204,2)</f>
        <v>0</v>
      </c>
      <c r="K204" s="223" t="s">
        <v>420</v>
      </c>
      <c r="L204" s="44"/>
      <c r="M204" s="228" t="s">
        <v>1</v>
      </c>
      <c r="N204" s="229" t="s">
        <v>42</v>
      </c>
      <c r="O204" s="91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125</v>
      </c>
      <c r="AT204" s="232" t="s">
        <v>204</v>
      </c>
      <c r="AU204" s="232" t="s">
        <v>86</v>
      </c>
      <c r="AY204" s="17" t="s">
        <v>203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84</v>
      </c>
      <c r="BK204" s="233">
        <f>ROUND(I204*H204,2)</f>
        <v>0</v>
      </c>
      <c r="BL204" s="17" t="s">
        <v>125</v>
      </c>
      <c r="BM204" s="232" t="s">
        <v>702</v>
      </c>
    </row>
    <row r="205" s="2" customFormat="1">
      <c r="A205" s="38"/>
      <c r="B205" s="39"/>
      <c r="C205" s="40"/>
      <c r="D205" s="234" t="s">
        <v>210</v>
      </c>
      <c r="E205" s="40"/>
      <c r="F205" s="235" t="s">
        <v>621</v>
      </c>
      <c r="G205" s="40"/>
      <c r="H205" s="40"/>
      <c r="I205" s="236"/>
      <c r="J205" s="40"/>
      <c r="K205" s="40"/>
      <c r="L205" s="44"/>
      <c r="M205" s="237"/>
      <c r="N205" s="23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210</v>
      </c>
      <c r="AU205" s="17" t="s">
        <v>86</v>
      </c>
    </row>
    <row r="206" s="2" customFormat="1">
      <c r="A206" s="38"/>
      <c r="B206" s="39"/>
      <c r="C206" s="40"/>
      <c r="D206" s="282" t="s">
        <v>423</v>
      </c>
      <c r="E206" s="40"/>
      <c r="F206" s="283" t="s">
        <v>622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423</v>
      </c>
      <c r="AU206" s="17" t="s">
        <v>86</v>
      </c>
    </row>
    <row r="207" s="15" customFormat="1">
      <c r="A207" s="15"/>
      <c r="B207" s="284"/>
      <c r="C207" s="285"/>
      <c r="D207" s="234" t="s">
        <v>268</v>
      </c>
      <c r="E207" s="286" t="s">
        <v>1</v>
      </c>
      <c r="F207" s="287" t="s">
        <v>623</v>
      </c>
      <c r="G207" s="285"/>
      <c r="H207" s="286" t="s">
        <v>1</v>
      </c>
      <c r="I207" s="288"/>
      <c r="J207" s="285"/>
      <c r="K207" s="285"/>
      <c r="L207" s="289"/>
      <c r="M207" s="290"/>
      <c r="N207" s="291"/>
      <c r="O207" s="291"/>
      <c r="P207" s="291"/>
      <c r="Q207" s="291"/>
      <c r="R207" s="291"/>
      <c r="S207" s="291"/>
      <c r="T207" s="29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3" t="s">
        <v>268</v>
      </c>
      <c r="AU207" s="293" t="s">
        <v>86</v>
      </c>
      <c r="AV207" s="15" t="s">
        <v>84</v>
      </c>
      <c r="AW207" s="15" t="s">
        <v>33</v>
      </c>
      <c r="AX207" s="15" t="s">
        <v>77</v>
      </c>
      <c r="AY207" s="293" t="s">
        <v>203</v>
      </c>
    </row>
    <row r="208" s="12" customFormat="1">
      <c r="A208" s="12"/>
      <c r="B208" s="239"/>
      <c r="C208" s="240"/>
      <c r="D208" s="234" t="s">
        <v>268</v>
      </c>
      <c r="E208" s="241" t="s">
        <v>1</v>
      </c>
      <c r="F208" s="242" t="s">
        <v>624</v>
      </c>
      <c r="G208" s="240"/>
      <c r="H208" s="243">
        <v>50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9" t="s">
        <v>268</v>
      </c>
      <c r="AU208" s="249" t="s">
        <v>86</v>
      </c>
      <c r="AV208" s="12" t="s">
        <v>86</v>
      </c>
      <c r="AW208" s="12" t="s">
        <v>33</v>
      </c>
      <c r="AX208" s="12" t="s">
        <v>77</v>
      </c>
      <c r="AY208" s="249" t="s">
        <v>203</v>
      </c>
    </row>
    <row r="209" s="13" customFormat="1">
      <c r="A209" s="13"/>
      <c r="B209" s="250"/>
      <c r="C209" s="251"/>
      <c r="D209" s="234" t="s">
        <v>268</v>
      </c>
      <c r="E209" s="252" t="s">
        <v>1</v>
      </c>
      <c r="F209" s="253" t="s">
        <v>271</v>
      </c>
      <c r="G209" s="251"/>
      <c r="H209" s="254">
        <v>50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268</v>
      </c>
      <c r="AU209" s="260" t="s">
        <v>86</v>
      </c>
      <c r="AV209" s="13" t="s">
        <v>125</v>
      </c>
      <c r="AW209" s="13" t="s">
        <v>33</v>
      </c>
      <c r="AX209" s="13" t="s">
        <v>84</v>
      </c>
      <c r="AY209" s="260" t="s">
        <v>203</v>
      </c>
    </row>
    <row r="210" s="2" customFormat="1" ht="16.5" customHeight="1">
      <c r="A210" s="38"/>
      <c r="B210" s="39"/>
      <c r="C210" s="261" t="s">
        <v>263</v>
      </c>
      <c r="D210" s="261" t="s">
        <v>273</v>
      </c>
      <c r="E210" s="262" t="s">
        <v>625</v>
      </c>
      <c r="F210" s="263" t="s">
        <v>626</v>
      </c>
      <c r="G210" s="264" t="s">
        <v>627</v>
      </c>
      <c r="H210" s="265">
        <v>50</v>
      </c>
      <c r="I210" s="266"/>
      <c r="J210" s="267">
        <f>ROUND(I210*H210,2)</f>
        <v>0</v>
      </c>
      <c r="K210" s="263" t="s">
        <v>1</v>
      </c>
      <c r="L210" s="268"/>
      <c r="M210" s="269" t="s">
        <v>1</v>
      </c>
      <c r="N210" s="270" t="s">
        <v>42</v>
      </c>
      <c r="O210" s="91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237</v>
      </c>
      <c r="AT210" s="232" t="s">
        <v>273</v>
      </c>
      <c r="AU210" s="232" t="s">
        <v>86</v>
      </c>
      <c r="AY210" s="17" t="s">
        <v>203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84</v>
      </c>
      <c r="BK210" s="233">
        <f>ROUND(I210*H210,2)</f>
        <v>0</v>
      </c>
      <c r="BL210" s="17" t="s">
        <v>125</v>
      </c>
      <c r="BM210" s="232" t="s">
        <v>703</v>
      </c>
    </row>
    <row r="211" s="2" customFormat="1">
      <c r="A211" s="38"/>
      <c r="B211" s="39"/>
      <c r="C211" s="40"/>
      <c r="D211" s="234" t="s">
        <v>210</v>
      </c>
      <c r="E211" s="40"/>
      <c r="F211" s="235" t="s">
        <v>626</v>
      </c>
      <c r="G211" s="40"/>
      <c r="H211" s="40"/>
      <c r="I211" s="236"/>
      <c r="J211" s="40"/>
      <c r="K211" s="40"/>
      <c r="L211" s="44"/>
      <c r="M211" s="271"/>
      <c r="N211" s="272"/>
      <c r="O211" s="273"/>
      <c r="P211" s="273"/>
      <c r="Q211" s="273"/>
      <c r="R211" s="273"/>
      <c r="S211" s="273"/>
      <c r="T211" s="274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210</v>
      </c>
      <c r="AU211" s="17" t="s">
        <v>86</v>
      </c>
    </row>
    <row r="212" s="2" customFormat="1" ht="6.96" customHeight="1">
      <c r="A212" s="38"/>
      <c r="B212" s="66"/>
      <c r="C212" s="67"/>
      <c r="D212" s="67"/>
      <c r="E212" s="67"/>
      <c r="F212" s="67"/>
      <c r="G212" s="67"/>
      <c r="H212" s="67"/>
      <c r="I212" s="67"/>
      <c r="J212" s="67"/>
      <c r="K212" s="67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69szTwQYNO+HnoI3Blhc/ELcmoWhSeXkF3Jf72G7/1/eDJAi9SE+zNzUUzB1AiUQTEL36TAZKUxUd13YKJIJOA==" hashValue="V+XNrc3RQfMf58E9vAocGmuLXguDDq1tuIr+WdXJ6sryB5ZspNXnWx1cuw3phrZzJsbGA9YnVZR2QqO4qKL9ow==" algorithmName="SHA-512" password="CC35"/>
  <autoFilter ref="C134:K21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hyperlinks>
    <hyperlink ref="F141" r:id="rId1" display="https://podminky.urs.cz/item/CS_URS_2023_02/185804213"/>
    <hyperlink ref="F149" r:id="rId2" display="https://podminky.urs.cz/item/CS_URS_2023_02/185804213"/>
    <hyperlink ref="F157" r:id="rId3" display="https://podminky.urs.cz/item/CS_URS_2023_02/111151121"/>
    <hyperlink ref="F163" r:id="rId4" display="https://podminky.urs.cz/item/CS_URS_2023_02/185802113"/>
    <hyperlink ref="F171" r:id="rId5" display="https://podminky.urs.cz/item/CS_URS_2023_02/185851212"/>
    <hyperlink ref="F178" r:id="rId6" display="https://podminky.urs.cz/item/CS_URS_2023_02/185804214"/>
    <hyperlink ref="F184" r:id="rId7" display="https://podminky.urs.cz/item/CS_URS_2023_02/185851212"/>
    <hyperlink ref="F189" r:id="rId8" display="https://podminky.urs.cz/item/CS_URS_2023_02/185804211"/>
    <hyperlink ref="F200" r:id="rId9" display="https://podminky.urs.cz/item/CS_URS_2023_02/185804251"/>
    <hyperlink ref="F206" r:id="rId10" display="https://podminky.urs.cz/item/CS_URS_2023_02/18321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719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ROUND((SUM(BE135:BE217)),  2)</f>
        <v>0</v>
      </c>
      <c r="G37" s="38"/>
      <c r="H37" s="38"/>
      <c r="I37" s="165">
        <v>0.20999999999999999</v>
      </c>
      <c r="J37" s="164">
        <f>ROUND(((SUM(BE135:BE217))*I37),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ROUND((SUM(BF135:BF217)),  2)</f>
        <v>0</v>
      </c>
      <c r="G38" s="38"/>
      <c r="H38" s="38"/>
      <c r="I38" s="165">
        <v>0.12</v>
      </c>
      <c r="J38" s="164">
        <f>ROUND(((SUM(BF135:BF217))*I38),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ROUND((SUM(BG135:BG217)),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ROUND((SUM(BH135:BH217)),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ROUND((SUM(BI135:BI217)),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112-6 - SO 01.2.2 - Vegetační úpravy - následná péče - 6.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399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400</v>
      </c>
      <c r="E102" s="277"/>
      <c r="F102" s="277"/>
      <c r="G102" s="277"/>
      <c r="H102" s="277"/>
      <c r="I102" s="277"/>
      <c r="J102" s="278">
        <f>J137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4.88" customHeight="1">
      <c r="A103" s="14"/>
      <c r="B103" s="275"/>
      <c r="C103" s="132"/>
      <c r="D103" s="276" t="s">
        <v>720</v>
      </c>
      <c r="E103" s="277"/>
      <c r="F103" s="277"/>
      <c r="G103" s="277"/>
      <c r="H103" s="277"/>
      <c r="I103" s="277"/>
      <c r="J103" s="278">
        <f>J138</f>
        <v>0</v>
      </c>
      <c r="K103" s="132"/>
      <c r="L103" s="279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90"/>
      <c r="C104" s="191"/>
      <c r="D104" s="192" t="s">
        <v>404</v>
      </c>
      <c r="E104" s="193"/>
      <c r="F104" s="193"/>
      <c r="G104" s="193"/>
      <c r="H104" s="193"/>
      <c r="I104" s="193"/>
      <c r="J104" s="194">
        <f>J145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5"/>
      <c r="C105" s="132"/>
      <c r="D105" s="276" t="s">
        <v>721</v>
      </c>
      <c r="E105" s="277"/>
      <c r="F105" s="277"/>
      <c r="G105" s="277"/>
      <c r="H105" s="277"/>
      <c r="I105" s="277"/>
      <c r="J105" s="278">
        <f>J146</f>
        <v>0</v>
      </c>
      <c r="K105" s="132"/>
      <c r="L105" s="279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90"/>
      <c r="C106" s="191"/>
      <c r="D106" s="192" t="s">
        <v>406</v>
      </c>
      <c r="E106" s="193"/>
      <c r="F106" s="193"/>
      <c r="G106" s="193"/>
      <c r="H106" s="193"/>
      <c r="I106" s="193"/>
      <c r="J106" s="194">
        <f>J153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75"/>
      <c r="C107" s="132"/>
      <c r="D107" s="276" t="s">
        <v>722</v>
      </c>
      <c r="E107" s="277"/>
      <c r="F107" s="277"/>
      <c r="G107" s="277"/>
      <c r="H107" s="277"/>
      <c r="I107" s="277"/>
      <c r="J107" s="278">
        <f>J154</f>
        <v>0</v>
      </c>
      <c r="K107" s="132"/>
      <c r="L107" s="279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90"/>
      <c r="C108" s="191"/>
      <c r="D108" s="192" t="s">
        <v>408</v>
      </c>
      <c r="E108" s="193"/>
      <c r="F108" s="193"/>
      <c r="G108" s="193"/>
      <c r="H108" s="193"/>
      <c r="I108" s="193"/>
      <c r="J108" s="194">
        <f>J180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75"/>
      <c r="C109" s="132"/>
      <c r="D109" s="276" t="s">
        <v>723</v>
      </c>
      <c r="E109" s="277"/>
      <c r="F109" s="277"/>
      <c r="G109" s="277"/>
      <c r="H109" s="277"/>
      <c r="I109" s="277"/>
      <c r="J109" s="278">
        <f>J181</f>
        <v>0</v>
      </c>
      <c r="K109" s="132"/>
      <c r="L109" s="279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9" customFormat="1" ht="24.96" customHeight="1">
      <c r="A110" s="9"/>
      <c r="B110" s="190"/>
      <c r="C110" s="191"/>
      <c r="D110" s="192" t="s">
        <v>410</v>
      </c>
      <c r="E110" s="193"/>
      <c r="F110" s="193"/>
      <c r="G110" s="193"/>
      <c r="H110" s="193"/>
      <c r="I110" s="193"/>
      <c r="J110" s="194">
        <f>J191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4" customFormat="1" ht="19.92" customHeight="1">
      <c r="A111" s="14"/>
      <c r="B111" s="275"/>
      <c r="C111" s="132"/>
      <c r="D111" s="276" t="s">
        <v>724</v>
      </c>
      <c r="E111" s="277"/>
      <c r="F111" s="277"/>
      <c r="G111" s="277"/>
      <c r="H111" s="277"/>
      <c r="I111" s="277"/>
      <c r="J111" s="278">
        <f>J192</f>
        <v>0</v>
      </c>
      <c r="K111" s="132"/>
      <c r="L111" s="279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189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4" t="str">
        <f>E7</f>
        <v>Revitalizace náměstí Míru v Tišnově, etapa 1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173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1" customFormat="1" ht="23.25" customHeight="1">
      <c r="B123" s="21"/>
      <c r="C123" s="22"/>
      <c r="D123" s="22"/>
      <c r="E123" s="184" t="s">
        <v>174</v>
      </c>
      <c r="F123" s="22"/>
      <c r="G123" s="22"/>
      <c r="H123" s="22"/>
      <c r="I123" s="22"/>
      <c r="J123" s="22"/>
      <c r="K123" s="22"/>
      <c r="L123" s="20"/>
    </row>
    <row r="124" s="1" customFormat="1" ht="12" customHeight="1">
      <c r="B124" s="21"/>
      <c r="C124" s="32" t="s">
        <v>175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85" t="s">
        <v>396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397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40"/>
      <c r="D127" s="40"/>
      <c r="E127" s="76" t="str">
        <f>E13</f>
        <v>112-6 - SO 01.2.2 - Vegetační úpravy - následná péče - 6. rok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F16</f>
        <v>Tišnov</v>
      </c>
      <c r="G129" s="40"/>
      <c r="H129" s="40"/>
      <c r="I129" s="32" t="s">
        <v>22</v>
      </c>
      <c r="J129" s="79" t="str">
        <f>IF(J16="","",J16)</f>
        <v>2. 5. 2024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E19</f>
        <v>Město Tišnov, náměstí Míru 111, 666 01 Tišnov</v>
      </c>
      <c r="G131" s="40"/>
      <c r="H131" s="40"/>
      <c r="I131" s="32" t="s">
        <v>30</v>
      </c>
      <c r="J131" s="36" t="str">
        <f>E25</f>
        <v>Ing. Petr Velička autorizovaný architekt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IF(E22="","",E22)</f>
        <v>Vyplň údaj</v>
      </c>
      <c r="G132" s="40"/>
      <c r="H132" s="40"/>
      <c r="I132" s="32" t="s">
        <v>34</v>
      </c>
      <c r="J132" s="36" t="str">
        <f>E28</f>
        <v>Čiklová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0" customFormat="1" ht="29.28" customHeight="1">
      <c r="A134" s="196"/>
      <c r="B134" s="197"/>
      <c r="C134" s="198" t="s">
        <v>190</v>
      </c>
      <c r="D134" s="199" t="s">
        <v>62</v>
      </c>
      <c r="E134" s="199" t="s">
        <v>58</v>
      </c>
      <c r="F134" s="199" t="s">
        <v>59</v>
      </c>
      <c r="G134" s="199" t="s">
        <v>191</v>
      </c>
      <c r="H134" s="199" t="s">
        <v>192</v>
      </c>
      <c r="I134" s="199" t="s">
        <v>193</v>
      </c>
      <c r="J134" s="199" t="s">
        <v>181</v>
      </c>
      <c r="K134" s="200" t="s">
        <v>194</v>
      </c>
      <c r="L134" s="201"/>
      <c r="M134" s="100" t="s">
        <v>1</v>
      </c>
      <c r="N134" s="101" t="s">
        <v>41</v>
      </c>
      <c r="O134" s="101" t="s">
        <v>195</v>
      </c>
      <c r="P134" s="101" t="s">
        <v>196</v>
      </c>
      <c r="Q134" s="101" t="s">
        <v>197</v>
      </c>
      <c r="R134" s="101" t="s">
        <v>198</v>
      </c>
      <c r="S134" s="101" t="s">
        <v>199</v>
      </c>
      <c r="T134" s="102" t="s">
        <v>200</v>
      </c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</row>
    <row r="135" s="2" customFormat="1" ht="22.8" customHeight="1">
      <c r="A135" s="38"/>
      <c r="B135" s="39"/>
      <c r="C135" s="107" t="s">
        <v>201</v>
      </c>
      <c r="D135" s="40"/>
      <c r="E135" s="40"/>
      <c r="F135" s="40"/>
      <c r="G135" s="40"/>
      <c r="H135" s="40"/>
      <c r="I135" s="40"/>
      <c r="J135" s="202">
        <f>BK135</f>
        <v>0</v>
      </c>
      <c r="K135" s="40"/>
      <c r="L135" s="44"/>
      <c r="M135" s="103"/>
      <c r="N135" s="203"/>
      <c r="O135" s="104"/>
      <c r="P135" s="204">
        <f>P136+P145+P153+P180+P191</f>
        <v>0</v>
      </c>
      <c r="Q135" s="104"/>
      <c r="R135" s="204">
        <f>R136+R145+R153+R180+R191</f>
        <v>0</v>
      </c>
      <c r="S135" s="104"/>
      <c r="T135" s="205">
        <f>T136+T145+T153+T180+T191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76</v>
      </c>
      <c r="AU135" s="17" t="s">
        <v>183</v>
      </c>
      <c r="BK135" s="206">
        <f>BK136+BK145+BK153+BK180+BK191</f>
        <v>0</v>
      </c>
    </row>
    <row r="136" s="11" customFormat="1" ht="25.92" customHeight="1">
      <c r="A136" s="11"/>
      <c r="B136" s="207"/>
      <c r="C136" s="208"/>
      <c r="D136" s="209" t="s">
        <v>76</v>
      </c>
      <c r="E136" s="210" t="s">
        <v>412</v>
      </c>
      <c r="F136" s="210" t="s">
        <v>413</v>
      </c>
      <c r="G136" s="208"/>
      <c r="H136" s="208"/>
      <c r="I136" s="211"/>
      <c r="J136" s="212">
        <f>BK136</f>
        <v>0</v>
      </c>
      <c r="K136" s="208"/>
      <c r="L136" s="213"/>
      <c r="M136" s="214"/>
      <c r="N136" s="215"/>
      <c r="O136" s="215"/>
      <c r="P136" s="216">
        <f>P137</f>
        <v>0</v>
      </c>
      <c r="Q136" s="215"/>
      <c r="R136" s="216">
        <f>R137</f>
        <v>0</v>
      </c>
      <c r="S136" s="215"/>
      <c r="T136" s="217">
        <f>T137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8" t="s">
        <v>84</v>
      </c>
      <c r="AT136" s="219" t="s">
        <v>76</v>
      </c>
      <c r="AU136" s="219" t="s">
        <v>77</v>
      </c>
      <c r="AY136" s="218" t="s">
        <v>203</v>
      </c>
      <c r="BK136" s="220">
        <f>BK137</f>
        <v>0</v>
      </c>
    </row>
    <row r="137" s="11" customFormat="1" ht="22.8" customHeight="1">
      <c r="A137" s="11"/>
      <c r="B137" s="207"/>
      <c r="C137" s="208"/>
      <c r="D137" s="209" t="s">
        <v>76</v>
      </c>
      <c r="E137" s="280" t="s">
        <v>414</v>
      </c>
      <c r="F137" s="280" t="s">
        <v>415</v>
      </c>
      <c r="G137" s="208"/>
      <c r="H137" s="208"/>
      <c r="I137" s="211"/>
      <c r="J137" s="281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8" t="s">
        <v>84</v>
      </c>
      <c r="AT137" s="219" t="s">
        <v>76</v>
      </c>
      <c r="AU137" s="219" t="s">
        <v>84</v>
      </c>
      <c r="AY137" s="218" t="s">
        <v>203</v>
      </c>
      <c r="BK137" s="220">
        <f>BK138</f>
        <v>0</v>
      </c>
    </row>
    <row r="138" s="11" customFormat="1" ht="20.88" customHeight="1">
      <c r="A138" s="11"/>
      <c r="B138" s="207"/>
      <c r="C138" s="208"/>
      <c r="D138" s="209" t="s">
        <v>76</v>
      </c>
      <c r="E138" s="280" t="s">
        <v>644</v>
      </c>
      <c r="F138" s="280" t="s">
        <v>725</v>
      </c>
      <c r="G138" s="208"/>
      <c r="H138" s="208"/>
      <c r="I138" s="211"/>
      <c r="J138" s="281">
        <f>BK138</f>
        <v>0</v>
      </c>
      <c r="K138" s="208"/>
      <c r="L138" s="213"/>
      <c r="M138" s="214"/>
      <c r="N138" s="215"/>
      <c r="O138" s="215"/>
      <c r="P138" s="216">
        <f>SUM(P139:P144)</f>
        <v>0</v>
      </c>
      <c r="Q138" s="215"/>
      <c r="R138" s="216">
        <f>SUM(R139:R144)</f>
        <v>0</v>
      </c>
      <c r="S138" s="215"/>
      <c r="T138" s="217">
        <f>SUM(T139:T144)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86</v>
      </c>
      <c r="AY138" s="218" t="s">
        <v>203</v>
      </c>
      <c r="BK138" s="220">
        <f>SUM(BK139:BK144)</f>
        <v>0</v>
      </c>
    </row>
    <row r="139" s="2" customFormat="1" ht="33" customHeight="1">
      <c r="A139" s="38"/>
      <c r="B139" s="39"/>
      <c r="C139" s="221" t="s">
        <v>84</v>
      </c>
      <c r="D139" s="221" t="s">
        <v>204</v>
      </c>
      <c r="E139" s="222" t="s">
        <v>440</v>
      </c>
      <c r="F139" s="223" t="s">
        <v>441</v>
      </c>
      <c r="G139" s="224" t="s">
        <v>227</v>
      </c>
      <c r="H139" s="225">
        <v>7</v>
      </c>
      <c r="I139" s="226"/>
      <c r="J139" s="227">
        <f>ROUND(I139*H139,2)</f>
        <v>0</v>
      </c>
      <c r="K139" s="223" t="s">
        <v>420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94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651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443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94</v>
      </c>
    </row>
    <row r="141" s="2" customFormat="1">
      <c r="A141" s="38"/>
      <c r="B141" s="39"/>
      <c r="C141" s="40"/>
      <c r="D141" s="282" t="s">
        <v>423</v>
      </c>
      <c r="E141" s="40"/>
      <c r="F141" s="283" t="s">
        <v>444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423</v>
      </c>
      <c r="AU141" s="17" t="s">
        <v>94</v>
      </c>
    </row>
    <row r="142" s="15" customFormat="1">
      <c r="A142" s="15"/>
      <c r="B142" s="284"/>
      <c r="C142" s="285"/>
      <c r="D142" s="234" t="s">
        <v>268</v>
      </c>
      <c r="E142" s="286" t="s">
        <v>1</v>
      </c>
      <c r="F142" s="287" t="s">
        <v>445</v>
      </c>
      <c r="G142" s="285"/>
      <c r="H142" s="286" t="s">
        <v>1</v>
      </c>
      <c r="I142" s="288"/>
      <c r="J142" s="285"/>
      <c r="K142" s="285"/>
      <c r="L142" s="289"/>
      <c r="M142" s="290"/>
      <c r="N142" s="291"/>
      <c r="O142" s="291"/>
      <c r="P142" s="291"/>
      <c r="Q142" s="291"/>
      <c r="R142" s="291"/>
      <c r="S142" s="291"/>
      <c r="T142" s="29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3" t="s">
        <v>268</v>
      </c>
      <c r="AU142" s="293" t="s">
        <v>94</v>
      </c>
      <c r="AV142" s="15" t="s">
        <v>84</v>
      </c>
      <c r="AW142" s="15" t="s">
        <v>33</v>
      </c>
      <c r="AX142" s="15" t="s">
        <v>77</v>
      </c>
      <c r="AY142" s="293" t="s">
        <v>203</v>
      </c>
    </row>
    <row r="143" s="12" customFormat="1">
      <c r="A143" s="12"/>
      <c r="B143" s="239"/>
      <c r="C143" s="240"/>
      <c r="D143" s="234" t="s">
        <v>268</v>
      </c>
      <c r="E143" s="241" t="s">
        <v>1</v>
      </c>
      <c r="F143" s="242" t="s">
        <v>523</v>
      </c>
      <c r="G143" s="240"/>
      <c r="H143" s="243">
        <v>7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9" t="s">
        <v>268</v>
      </c>
      <c r="AU143" s="249" t="s">
        <v>94</v>
      </c>
      <c r="AV143" s="12" t="s">
        <v>86</v>
      </c>
      <c r="AW143" s="12" t="s">
        <v>33</v>
      </c>
      <c r="AX143" s="12" t="s">
        <v>77</v>
      </c>
      <c r="AY143" s="249" t="s">
        <v>203</v>
      </c>
    </row>
    <row r="144" s="13" customFormat="1">
      <c r="A144" s="13"/>
      <c r="B144" s="250"/>
      <c r="C144" s="251"/>
      <c r="D144" s="234" t="s">
        <v>268</v>
      </c>
      <c r="E144" s="252" t="s">
        <v>1</v>
      </c>
      <c r="F144" s="253" t="s">
        <v>271</v>
      </c>
      <c r="G144" s="251"/>
      <c r="H144" s="254">
        <v>7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268</v>
      </c>
      <c r="AU144" s="260" t="s">
        <v>94</v>
      </c>
      <c r="AV144" s="13" t="s">
        <v>125</v>
      </c>
      <c r="AW144" s="13" t="s">
        <v>33</v>
      </c>
      <c r="AX144" s="13" t="s">
        <v>84</v>
      </c>
      <c r="AY144" s="260" t="s">
        <v>203</v>
      </c>
    </row>
    <row r="145" s="11" customFormat="1" ht="25.92" customHeight="1">
      <c r="A145" s="11"/>
      <c r="B145" s="207"/>
      <c r="C145" s="208"/>
      <c r="D145" s="209" t="s">
        <v>76</v>
      </c>
      <c r="E145" s="210" t="s">
        <v>454</v>
      </c>
      <c r="F145" s="210" t="s">
        <v>455</v>
      </c>
      <c r="G145" s="208"/>
      <c r="H145" s="208"/>
      <c r="I145" s="211"/>
      <c r="J145" s="212">
        <f>BK145</f>
        <v>0</v>
      </c>
      <c r="K145" s="208"/>
      <c r="L145" s="213"/>
      <c r="M145" s="214"/>
      <c r="N145" s="215"/>
      <c r="O145" s="215"/>
      <c r="P145" s="216">
        <f>P146</f>
        <v>0</v>
      </c>
      <c r="Q145" s="215"/>
      <c r="R145" s="216">
        <f>R146</f>
        <v>0</v>
      </c>
      <c r="S145" s="215"/>
      <c r="T145" s="217">
        <f>T146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18" t="s">
        <v>84</v>
      </c>
      <c r="AT145" s="219" t="s">
        <v>76</v>
      </c>
      <c r="AU145" s="219" t="s">
        <v>77</v>
      </c>
      <c r="AY145" s="218" t="s">
        <v>203</v>
      </c>
      <c r="BK145" s="220">
        <f>BK146</f>
        <v>0</v>
      </c>
    </row>
    <row r="146" s="11" customFormat="1" ht="22.8" customHeight="1">
      <c r="A146" s="11"/>
      <c r="B146" s="207"/>
      <c r="C146" s="208"/>
      <c r="D146" s="209" t="s">
        <v>76</v>
      </c>
      <c r="E146" s="280" t="s">
        <v>654</v>
      </c>
      <c r="F146" s="280" t="s">
        <v>725</v>
      </c>
      <c r="G146" s="208"/>
      <c r="H146" s="208"/>
      <c r="I146" s="211"/>
      <c r="J146" s="281">
        <f>BK146</f>
        <v>0</v>
      </c>
      <c r="K146" s="208"/>
      <c r="L146" s="213"/>
      <c r="M146" s="214"/>
      <c r="N146" s="215"/>
      <c r="O146" s="215"/>
      <c r="P146" s="216">
        <f>SUM(P147:P152)</f>
        <v>0</v>
      </c>
      <c r="Q146" s="215"/>
      <c r="R146" s="216">
        <f>SUM(R147:R152)</f>
        <v>0</v>
      </c>
      <c r="S146" s="215"/>
      <c r="T146" s="217">
        <f>SUM(T147:T152)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8" t="s">
        <v>84</v>
      </c>
      <c r="AT146" s="219" t="s">
        <v>76</v>
      </c>
      <c r="AU146" s="219" t="s">
        <v>84</v>
      </c>
      <c r="AY146" s="218" t="s">
        <v>203</v>
      </c>
      <c r="BK146" s="220">
        <f>SUM(BK147:BK152)</f>
        <v>0</v>
      </c>
    </row>
    <row r="147" s="2" customFormat="1" ht="33" customHeight="1">
      <c r="A147" s="38"/>
      <c r="B147" s="39"/>
      <c r="C147" s="221" t="s">
        <v>86</v>
      </c>
      <c r="D147" s="221" t="s">
        <v>204</v>
      </c>
      <c r="E147" s="222" t="s">
        <v>440</v>
      </c>
      <c r="F147" s="223" t="s">
        <v>441</v>
      </c>
      <c r="G147" s="224" t="s">
        <v>227</v>
      </c>
      <c r="H147" s="225">
        <v>5</v>
      </c>
      <c r="I147" s="226"/>
      <c r="J147" s="227">
        <f>ROUND(I147*H147,2)</f>
        <v>0</v>
      </c>
      <c r="K147" s="223" t="s">
        <v>420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125</v>
      </c>
      <c r="AT147" s="232" t="s">
        <v>204</v>
      </c>
      <c r="AU147" s="232" t="s">
        <v>86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125</v>
      </c>
      <c r="BM147" s="232" t="s">
        <v>655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443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86</v>
      </c>
    </row>
    <row r="149" s="2" customFormat="1">
      <c r="A149" s="38"/>
      <c r="B149" s="39"/>
      <c r="C149" s="40"/>
      <c r="D149" s="282" t="s">
        <v>423</v>
      </c>
      <c r="E149" s="40"/>
      <c r="F149" s="283" t="s">
        <v>444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423</v>
      </c>
      <c r="AU149" s="17" t="s">
        <v>86</v>
      </c>
    </row>
    <row r="150" s="15" customFormat="1">
      <c r="A150" s="15"/>
      <c r="B150" s="284"/>
      <c r="C150" s="285"/>
      <c r="D150" s="234" t="s">
        <v>268</v>
      </c>
      <c r="E150" s="286" t="s">
        <v>1</v>
      </c>
      <c r="F150" s="287" t="s">
        <v>445</v>
      </c>
      <c r="G150" s="285"/>
      <c r="H150" s="286" t="s">
        <v>1</v>
      </c>
      <c r="I150" s="288"/>
      <c r="J150" s="285"/>
      <c r="K150" s="285"/>
      <c r="L150" s="289"/>
      <c r="M150" s="290"/>
      <c r="N150" s="291"/>
      <c r="O150" s="291"/>
      <c r="P150" s="291"/>
      <c r="Q150" s="291"/>
      <c r="R150" s="291"/>
      <c r="S150" s="291"/>
      <c r="T150" s="29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3" t="s">
        <v>268</v>
      </c>
      <c r="AU150" s="293" t="s">
        <v>86</v>
      </c>
      <c r="AV150" s="15" t="s">
        <v>84</v>
      </c>
      <c r="AW150" s="15" t="s">
        <v>33</v>
      </c>
      <c r="AX150" s="15" t="s">
        <v>77</v>
      </c>
      <c r="AY150" s="293" t="s">
        <v>203</v>
      </c>
    </row>
    <row r="151" s="12" customFormat="1">
      <c r="A151" s="12"/>
      <c r="B151" s="239"/>
      <c r="C151" s="240"/>
      <c r="D151" s="234" t="s">
        <v>268</v>
      </c>
      <c r="E151" s="241" t="s">
        <v>1</v>
      </c>
      <c r="F151" s="242" t="s">
        <v>462</v>
      </c>
      <c r="G151" s="240"/>
      <c r="H151" s="243">
        <v>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9" t="s">
        <v>268</v>
      </c>
      <c r="AU151" s="249" t="s">
        <v>86</v>
      </c>
      <c r="AV151" s="12" t="s">
        <v>86</v>
      </c>
      <c r="AW151" s="12" t="s">
        <v>33</v>
      </c>
      <c r="AX151" s="12" t="s">
        <v>77</v>
      </c>
      <c r="AY151" s="249" t="s">
        <v>203</v>
      </c>
    </row>
    <row r="152" s="13" customFormat="1">
      <c r="A152" s="13"/>
      <c r="B152" s="250"/>
      <c r="C152" s="251"/>
      <c r="D152" s="234" t="s">
        <v>268</v>
      </c>
      <c r="E152" s="252" t="s">
        <v>1</v>
      </c>
      <c r="F152" s="253" t="s">
        <v>271</v>
      </c>
      <c r="G152" s="251"/>
      <c r="H152" s="254">
        <v>5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268</v>
      </c>
      <c r="AU152" s="260" t="s">
        <v>86</v>
      </c>
      <c r="AV152" s="13" t="s">
        <v>125</v>
      </c>
      <c r="AW152" s="13" t="s">
        <v>33</v>
      </c>
      <c r="AX152" s="13" t="s">
        <v>84</v>
      </c>
      <c r="AY152" s="260" t="s">
        <v>203</v>
      </c>
    </row>
    <row r="153" s="11" customFormat="1" ht="25.92" customHeight="1">
      <c r="A153" s="11"/>
      <c r="B153" s="207"/>
      <c r="C153" s="208"/>
      <c r="D153" s="209" t="s">
        <v>76</v>
      </c>
      <c r="E153" s="210" t="s">
        <v>463</v>
      </c>
      <c r="F153" s="210" t="s">
        <v>464</v>
      </c>
      <c r="G153" s="208"/>
      <c r="H153" s="208"/>
      <c r="I153" s="211"/>
      <c r="J153" s="212">
        <f>BK153</f>
        <v>0</v>
      </c>
      <c r="K153" s="208"/>
      <c r="L153" s="213"/>
      <c r="M153" s="214"/>
      <c r="N153" s="215"/>
      <c r="O153" s="215"/>
      <c r="P153" s="216">
        <f>P154</f>
        <v>0</v>
      </c>
      <c r="Q153" s="215"/>
      <c r="R153" s="216">
        <f>R154</f>
        <v>0</v>
      </c>
      <c r="S153" s="215"/>
      <c r="T153" s="217">
        <f>T154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8" t="s">
        <v>84</v>
      </c>
      <c r="AT153" s="219" t="s">
        <v>76</v>
      </c>
      <c r="AU153" s="219" t="s">
        <v>77</v>
      </c>
      <c r="AY153" s="218" t="s">
        <v>203</v>
      </c>
      <c r="BK153" s="220">
        <f>BK154</f>
        <v>0</v>
      </c>
    </row>
    <row r="154" s="11" customFormat="1" ht="22.8" customHeight="1">
      <c r="A154" s="11"/>
      <c r="B154" s="207"/>
      <c r="C154" s="208"/>
      <c r="D154" s="209" t="s">
        <v>76</v>
      </c>
      <c r="E154" s="280" t="s">
        <v>556</v>
      </c>
      <c r="F154" s="280" t="s">
        <v>726</v>
      </c>
      <c r="G154" s="208"/>
      <c r="H154" s="208"/>
      <c r="I154" s="211"/>
      <c r="J154" s="281">
        <f>BK154</f>
        <v>0</v>
      </c>
      <c r="K154" s="208"/>
      <c r="L154" s="213"/>
      <c r="M154" s="214"/>
      <c r="N154" s="215"/>
      <c r="O154" s="215"/>
      <c r="P154" s="216">
        <f>SUM(P155:P179)</f>
        <v>0</v>
      </c>
      <c r="Q154" s="215"/>
      <c r="R154" s="216">
        <f>SUM(R155:R179)</f>
        <v>0</v>
      </c>
      <c r="S154" s="215"/>
      <c r="T154" s="217">
        <f>SUM(T155:T179)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8" t="s">
        <v>84</v>
      </c>
      <c r="AT154" s="219" t="s">
        <v>76</v>
      </c>
      <c r="AU154" s="219" t="s">
        <v>84</v>
      </c>
      <c r="AY154" s="218" t="s">
        <v>203</v>
      </c>
      <c r="BK154" s="220">
        <f>SUM(BK155:BK179)</f>
        <v>0</v>
      </c>
    </row>
    <row r="155" s="2" customFormat="1" ht="24.15" customHeight="1">
      <c r="A155" s="38"/>
      <c r="B155" s="39"/>
      <c r="C155" s="221" t="s">
        <v>94</v>
      </c>
      <c r="D155" s="221" t="s">
        <v>204</v>
      </c>
      <c r="E155" s="222" t="s">
        <v>467</v>
      </c>
      <c r="F155" s="223" t="s">
        <v>468</v>
      </c>
      <c r="G155" s="224" t="s">
        <v>227</v>
      </c>
      <c r="H155" s="225">
        <v>1664</v>
      </c>
      <c r="I155" s="226"/>
      <c r="J155" s="227">
        <f>ROUND(I155*H155,2)</f>
        <v>0</v>
      </c>
      <c r="K155" s="223" t="s">
        <v>420</v>
      </c>
      <c r="L155" s="44"/>
      <c r="M155" s="228" t="s">
        <v>1</v>
      </c>
      <c r="N155" s="229" t="s">
        <v>42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125</v>
      </c>
      <c r="AT155" s="232" t="s">
        <v>204</v>
      </c>
      <c r="AU155" s="232" t="s">
        <v>86</v>
      </c>
      <c r="AY155" s="17" t="s">
        <v>203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84</v>
      </c>
      <c r="BK155" s="233">
        <f>ROUND(I155*H155,2)</f>
        <v>0</v>
      </c>
      <c r="BL155" s="17" t="s">
        <v>125</v>
      </c>
      <c r="BM155" s="232" t="s">
        <v>559</v>
      </c>
    </row>
    <row r="156" s="2" customFormat="1">
      <c r="A156" s="38"/>
      <c r="B156" s="39"/>
      <c r="C156" s="40"/>
      <c r="D156" s="234" t="s">
        <v>210</v>
      </c>
      <c r="E156" s="40"/>
      <c r="F156" s="235" t="s">
        <v>470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210</v>
      </c>
      <c r="AU156" s="17" t="s">
        <v>86</v>
      </c>
    </row>
    <row r="157" s="2" customFormat="1">
      <c r="A157" s="38"/>
      <c r="B157" s="39"/>
      <c r="C157" s="40"/>
      <c r="D157" s="282" t="s">
        <v>423</v>
      </c>
      <c r="E157" s="40"/>
      <c r="F157" s="283" t="s">
        <v>471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423</v>
      </c>
      <c r="AU157" s="17" t="s">
        <v>86</v>
      </c>
    </row>
    <row r="158" s="15" customFormat="1">
      <c r="A158" s="15"/>
      <c r="B158" s="284"/>
      <c r="C158" s="285"/>
      <c r="D158" s="234" t="s">
        <v>268</v>
      </c>
      <c r="E158" s="286" t="s">
        <v>1</v>
      </c>
      <c r="F158" s="287" t="s">
        <v>560</v>
      </c>
      <c r="G158" s="285"/>
      <c r="H158" s="286" t="s">
        <v>1</v>
      </c>
      <c r="I158" s="288"/>
      <c r="J158" s="285"/>
      <c r="K158" s="285"/>
      <c r="L158" s="289"/>
      <c r="M158" s="290"/>
      <c r="N158" s="291"/>
      <c r="O158" s="291"/>
      <c r="P158" s="291"/>
      <c r="Q158" s="291"/>
      <c r="R158" s="291"/>
      <c r="S158" s="291"/>
      <c r="T158" s="29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3" t="s">
        <v>268</v>
      </c>
      <c r="AU158" s="293" t="s">
        <v>86</v>
      </c>
      <c r="AV158" s="15" t="s">
        <v>84</v>
      </c>
      <c r="AW158" s="15" t="s">
        <v>33</v>
      </c>
      <c r="AX158" s="15" t="s">
        <v>77</v>
      </c>
      <c r="AY158" s="293" t="s">
        <v>203</v>
      </c>
    </row>
    <row r="159" s="12" customFormat="1">
      <c r="A159" s="12"/>
      <c r="B159" s="239"/>
      <c r="C159" s="240"/>
      <c r="D159" s="234" t="s">
        <v>268</v>
      </c>
      <c r="E159" s="241" t="s">
        <v>1</v>
      </c>
      <c r="F159" s="242" t="s">
        <v>561</v>
      </c>
      <c r="G159" s="240"/>
      <c r="H159" s="243">
        <v>1664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9" t="s">
        <v>268</v>
      </c>
      <c r="AU159" s="249" t="s">
        <v>86</v>
      </c>
      <c r="AV159" s="12" t="s">
        <v>86</v>
      </c>
      <c r="AW159" s="12" t="s">
        <v>33</v>
      </c>
      <c r="AX159" s="12" t="s">
        <v>77</v>
      </c>
      <c r="AY159" s="249" t="s">
        <v>203</v>
      </c>
    </row>
    <row r="160" s="13" customFormat="1">
      <c r="A160" s="13"/>
      <c r="B160" s="250"/>
      <c r="C160" s="251"/>
      <c r="D160" s="234" t="s">
        <v>268</v>
      </c>
      <c r="E160" s="252" t="s">
        <v>1</v>
      </c>
      <c r="F160" s="253" t="s">
        <v>271</v>
      </c>
      <c r="G160" s="251"/>
      <c r="H160" s="254">
        <v>1664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268</v>
      </c>
      <c r="AU160" s="260" t="s">
        <v>86</v>
      </c>
      <c r="AV160" s="13" t="s">
        <v>125</v>
      </c>
      <c r="AW160" s="13" t="s">
        <v>33</v>
      </c>
      <c r="AX160" s="13" t="s">
        <v>84</v>
      </c>
      <c r="AY160" s="260" t="s">
        <v>203</v>
      </c>
    </row>
    <row r="161" s="2" customFormat="1" ht="24.15" customHeight="1">
      <c r="A161" s="38"/>
      <c r="B161" s="39"/>
      <c r="C161" s="221" t="s">
        <v>125</v>
      </c>
      <c r="D161" s="221" t="s">
        <v>204</v>
      </c>
      <c r="E161" s="222" t="s">
        <v>474</v>
      </c>
      <c r="F161" s="223" t="s">
        <v>475</v>
      </c>
      <c r="G161" s="224" t="s">
        <v>220</v>
      </c>
      <c r="H161" s="225">
        <v>0.0040000000000000001</v>
      </c>
      <c r="I161" s="226"/>
      <c r="J161" s="227">
        <f>ROUND(I161*H161,2)</f>
        <v>0</v>
      </c>
      <c r="K161" s="223" t="s">
        <v>420</v>
      </c>
      <c r="L161" s="44"/>
      <c r="M161" s="228" t="s">
        <v>1</v>
      </c>
      <c r="N161" s="229" t="s">
        <v>42</v>
      </c>
      <c r="O161" s="91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125</v>
      </c>
      <c r="AT161" s="232" t="s">
        <v>204</v>
      </c>
      <c r="AU161" s="232" t="s">
        <v>86</v>
      </c>
      <c r="AY161" s="17" t="s">
        <v>203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84</v>
      </c>
      <c r="BK161" s="233">
        <f>ROUND(I161*H161,2)</f>
        <v>0</v>
      </c>
      <c r="BL161" s="17" t="s">
        <v>125</v>
      </c>
      <c r="BM161" s="232" t="s">
        <v>563</v>
      </c>
    </row>
    <row r="162" s="2" customFormat="1">
      <c r="A162" s="38"/>
      <c r="B162" s="39"/>
      <c r="C162" s="40"/>
      <c r="D162" s="234" t="s">
        <v>210</v>
      </c>
      <c r="E162" s="40"/>
      <c r="F162" s="235" t="s">
        <v>477</v>
      </c>
      <c r="G162" s="40"/>
      <c r="H162" s="40"/>
      <c r="I162" s="236"/>
      <c r="J162" s="40"/>
      <c r="K162" s="40"/>
      <c r="L162" s="44"/>
      <c r="M162" s="237"/>
      <c r="N162" s="23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210</v>
      </c>
      <c r="AU162" s="17" t="s">
        <v>86</v>
      </c>
    </row>
    <row r="163" s="2" customFormat="1">
      <c r="A163" s="38"/>
      <c r="B163" s="39"/>
      <c r="C163" s="40"/>
      <c r="D163" s="282" t="s">
        <v>423</v>
      </c>
      <c r="E163" s="40"/>
      <c r="F163" s="283" t="s">
        <v>478</v>
      </c>
      <c r="G163" s="40"/>
      <c r="H163" s="40"/>
      <c r="I163" s="236"/>
      <c r="J163" s="40"/>
      <c r="K163" s="40"/>
      <c r="L163" s="44"/>
      <c r="M163" s="237"/>
      <c r="N163" s="23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423</v>
      </c>
      <c r="AU163" s="17" t="s">
        <v>86</v>
      </c>
    </row>
    <row r="164" s="15" customFormat="1">
      <c r="A164" s="15"/>
      <c r="B164" s="284"/>
      <c r="C164" s="285"/>
      <c r="D164" s="234" t="s">
        <v>268</v>
      </c>
      <c r="E164" s="286" t="s">
        <v>1</v>
      </c>
      <c r="F164" s="287" t="s">
        <v>564</v>
      </c>
      <c r="G164" s="285"/>
      <c r="H164" s="286" t="s">
        <v>1</v>
      </c>
      <c r="I164" s="288"/>
      <c r="J164" s="285"/>
      <c r="K164" s="285"/>
      <c r="L164" s="289"/>
      <c r="M164" s="290"/>
      <c r="N164" s="291"/>
      <c r="O164" s="291"/>
      <c r="P164" s="291"/>
      <c r="Q164" s="291"/>
      <c r="R164" s="291"/>
      <c r="S164" s="291"/>
      <c r="T164" s="29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3" t="s">
        <v>268</v>
      </c>
      <c r="AU164" s="293" t="s">
        <v>86</v>
      </c>
      <c r="AV164" s="15" t="s">
        <v>84</v>
      </c>
      <c r="AW164" s="15" t="s">
        <v>33</v>
      </c>
      <c r="AX164" s="15" t="s">
        <v>77</v>
      </c>
      <c r="AY164" s="293" t="s">
        <v>203</v>
      </c>
    </row>
    <row r="165" s="12" customFormat="1">
      <c r="A165" s="12"/>
      <c r="B165" s="239"/>
      <c r="C165" s="240"/>
      <c r="D165" s="234" t="s">
        <v>268</v>
      </c>
      <c r="E165" s="241" t="s">
        <v>1</v>
      </c>
      <c r="F165" s="242" t="s">
        <v>665</v>
      </c>
      <c r="G165" s="240"/>
      <c r="H165" s="243">
        <v>0.0040000000000000001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9" t="s">
        <v>268</v>
      </c>
      <c r="AU165" s="249" t="s">
        <v>86</v>
      </c>
      <c r="AV165" s="12" t="s">
        <v>86</v>
      </c>
      <c r="AW165" s="12" t="s">
        <v>33</v>
      </c>
      <c r="AX165" s="12" t="s">
        <v>84</v>
      </c>
      <c r="AY165" s="249" t="s">
        <v>203</v>
      </c>
    </row>
    <row r="166" s="2" customFormat="1" ht="37.8" customHeight="1">
      <c r="A166" s="38"/>
      <c r="B166" s="39"/>
      <c r="C166" s="261" t="s">
        <v>224</v>
      </c>
      <c r="D166" s="261" t="s">
        <v>273</v>
      </c>
      <c r="E166" s="262" t="s">
        <v>567</v>
      </c>
      <c r="F166" s="263" t="s">
        <v>480</v>
      </c>
      <c r="G166" s="264" t="s">
        <v>481</v>
      </c>
      <c r="H166" s="265">
        <v>4.1600000000000001</v>
      </c>
      <c r="I166" s="266"/>
      <c r="J166" s="267">
        <f>ROUND(I166*H166,2)</f>
        <v>0</v>
      </c>
      <c r="K166" s="263" t="s">
        <v>1</v>
      </c>
      <c r="L166" s="268"/>
      <c r="M166" s="269" t="s">
        <v>1</v>
      </c>
      <c r="N166" s="270" t="s">
        <v>42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237</v>
      </c>
      <c r="AT166" s="232" t="s">
        <v>273</v>
      </c>
      <c r="AU166" s="232" t="s">
        <v>86</v>
      </c>
      <c r="AY166" s="17" t="s">
        <v>203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84</v>
      </c>
      <c r="BK166" s="233">
        <f>ROUND(I166*H166,2)</f>
        <v>0</v>
      </c>
      <c r="BL166" s="17" t="s">
        <v>125</v>
      </c>
      <c r="BM166" s="232" t="s">
        <v>568</v>
      </c>
    </row>
    <row r="167" s="2" customFormat="1">
      <c r="A167" s="38"/>
      <c r="B167" s="39"/>
      <c r="C167" s="40"/>
      <c r="D167" s="234" t="s">
        <v>210</v>
      </c>
      <c r="E167" s="40"/>
      <c r="F167" s="235" t="s">
        <v>480</v>
      </c>
      <c r="G167" s="40"/>
      <c r="H167" s="40"/>
      <c r="I167" s="236"/>
      <c r="J167" s="40"/>
      <c r="K167" s="40"/>
      <c r="L167" s="44"/>
      <c r="M167" s="237"/>
      <c r="N167" s="23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210</v>
      </c>
      <c r="AU167" s="17" t="s">
        <v>86</v>
      </c>
    </row>
    <row r="168" s="12" customFormat="1">
      <c r="A168" s="12"/>
      <c r="B168" s="239"/>
      <c r="C168" s="240"/>
      <c r="D168" s="234" t="s">
        <v>268</v>
      </c>
      <c r="E168" s="241" t="s">
        <v>1</v>
      </c>
      <c r="F168" s="242" t="s">
        <v>666</v>
      </c>
      <c r="G168" s="240"/>
      <c r="H168" s="243">
        <v>4.1600000000000001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9" t="s">
        <v>268</v>
      </c>
      <c r="AU168" s="249" t="s">
        <v>86</v>
      </c>
      <c r="AV168" s="12" t="s">
        <v>86</v>
      </c>
      <c r="AW168" s="12" t="s">
        <v>33</v>
      </c>
      <c r="AX168" s="12" t="s">
        <v>84</v>
      </c>
      <c r="AY168" s="249" t="s">
        <v>203</v>
      </c>
    </row>
    <row r="169" s="2" customFormat="1" ht="24.15" customHeight="1">
      <c r="A169" s="38"/>
      <c r="B169" s="39"/>
      <c r="C169" s="221" t="s">
        <v>229</v>
      </c>
      <c r="D169" s="221" t="s">
        <v>204</v>
      </c>
      <c r="E169" s="222" t="s">
        <v>570</v>
      </c>
      <c r="F169" s="223" t="s">
        <v>571</v>
      </c>
      <c r="G169" s="224" t="s">
        <v>227</v>
      </c>
      <c r="H169" s="225">
        <v>208</v>
      </c>
      <c r="I169" s="226"/>
      <c r="J169" s="227">
        <f>ROUND(I169*H169,2)</f>
        <v>0</v>
      </c>
      <c r="K169" s="223" t="s">
        <v>1</v>
      </c>
      <c r="L169" s="44"/>
      <c r="M169" s="228" t="s">
        <v>1</v>
      </c>
      <c r="N169" s="229" t="s">
        <v>42</v>
      </c>
      <c r="O169" s="91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125</v>
      </c>
      <c r="AT169" s="232" t="s">
        <v>204</v>
      </c>
      <c r="AU169" s="232" t="s">
        <v>86</v>
      </c>
      <c r="AY169" s="17" t="s">
        <v>203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84</v>
      </c>
      <c r="BK169" s="233">
        <f>ROUND(I169*H169,2)</f>
        <v>0</v>
      </c>
      <c r="BL169" s="17" t="s">
        <v>125</v>
      </c>
      <c r="BM169" s="232" t="s">
        <v>727</v>
      </c>
    </row>
    <row r="170" s="2" customFormat="1">
      <c r="A170" s="38"/>
      <c r="B170" s="39"/>
      <c r="C170" s="40"/>
      <c r="D170" s="234" t="s">
        <v>210</v>
      </c>
      <c r="E170" s="40"/>
      <c r="F170" s="235" t="s">
        <v>573</v>
      </c>
      <c r="G170" s="40"/>
      <c r="H170" s="40"/>
      <c r="I170" s="236"/>
      <c r="J170" s="40"/>
      <c r="K170" s="40"/>
      <c r="L170" s="44"/>
      <c r="M170" s="237"/>
      <c r="N170" s="23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210</v>
      </c>
      <c r="AU170" s="17" t="s">
        <v>86</v>
      </c>
    </row>
    <row r="171" s="12" customFormat="1">
      <c r="A171" s="12"/>
      <c r="B171" s="239"/>
      <c r="C171" s="240"/>
      <c r="D171" s="234" t="s">
        <v>268</v>
      </c>
      <c r="E171" s="241" t="s">
        <v>1</v>
      </c>
      <c r="F171" s="242" t="s">
        <v>575</v>
      </c>
      <c r="G171" s="240"/>
      <c r="H171" s="243">
        <v>208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9" t="s">
        <v>268</v>
      </c>
      <c r="AU171" s="249" t="s">
        <v>86</v>
      </c>
      <c r="AV171" s="12" t="s">
        <v>86</v>
      </c>
      <c r="AW171" s="12" t="s">
        <v>33</v>
      </c>
      <c r="AX171" s="12" t="s">
        <v>84</v>
      </c>
      <c r="AY171" s="249" t="s">
        <v>203</v>
      </c>
    </row>
    <row r="172" s="2" customFormat="1" ht="16.5" customHeight="1">
      <c r="A172" s="38"/>
      <c r="B172" s="39"/>
      <c r="C172" s="261" t="s">
        <v>233</v>
      </c>
      <c r="D172" s="261" t="s">
        <v>273</v>
      </c>
      <c r="E172" s="262" t="s">
        <v>577</v>
      </c>
      <c r="F172" s="263" t="s">
        <v>578</v>
      </c>
      <c r="G172" s="264" t="s">
        <v>481</v>
      </c>
      <c r="H172" s="265">
        <v>6.2400000000000002</v>
      </c>
      <c r="I172" s="266"/>
      <c r="J172" s="267">
        <f>ROUND(I172*H172,2)</f>
        <v>0</v>
      </c>
      <c r="K172" s="263" t="s">
        <v>1</v>
      </c>
      <c r="L172" s="268"/>
      <c r="M172" s="269" t="s">
        <v>1</v>
      </c>
      <c r="N172" s="270" t="s">
        <v>42</v>
      </c>
      <c r="O172" s="91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237</v>
      </c>
      <c r="AT172" s="232" t="s">
        <v>273</v>
      </c>
      <c r="AU172" s="232" t="s">
        <v>86</v>
      </c>
      <c r="AY172" s="17" t="s">
        <v>203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84</v>
      </c>
      <c r="BK172" s="233">
        <f>ROUND(I172*H172,2)</f>
        <v>0</v>
      </c>
      <c r="BL172" s="17" t="s">
        <v>125</v>
      </c>
      <c r="BM172" s="232" t="s">
        <v>728</v>
      </c>
    </row>
    <row r="173" s="2" customFormat="1">
      <c r="A173" s="38"/>
      <c r="B173" s="39"/>
      <c r="C173" s="40"/>
      <c r="D173" s="234" t="s">
        <v>210</v>
      </c>
      <c r="E173" s="40"/>
      <c r="F173" s="235" t="s">
        <v>578</v>
      </c>
      <c r="G173" s="40"/>
      <c r="H173" s="40"/>
      <c r="I173" s="236"/>
      <c r="J173" s="40"/>
      <c r="K173" s="40"/>
      <c r="L173" s="44"/>
      <c r="M173" s="237"/>
      <c r="N173" s="23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210</v>
      </c>
      <c r="AU173" s="17" t="s">
        <v>86</v>
      </c>
    </row>
    <row r="174" s="12" customFormat="1">
      <c r="A174" s="12"/>
      <c r="B174" s="239"/>
      <c r="C174" s="240"/>
      <c r="D174" s="234" t="s">
        <v>268</v>
      </c>
      <c r="E174" s="241" t="s">
        <v>1</v>
      </c>
      <c r="F174" s="242" t="s">
        <v>667</v>
      </c>
      <c r="G174" s="240"/>
      <c r="H174" s="243">
        <v>6.2400000000000002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9" t="s">
        <v>268</v>
      </c>
      <c r="AU174" s="249" t="s">
        <v>86</v>
      </c>
      <c r="AV174" s="12" t="s">
        <v>86</v>
      </c>
      <c r="AW174" s="12" t="s">
        <v>33</v>
      </c>
      <c r="AX174" s="12" t="s">
        <v>84</v>
      </c>
      <c r="AY174" s="249" t="s">
        <v>203</v>
      </c>
    </row>
    <row r="175" s="2" customFormat="1" ht="33" customHeight="1">
      <c r="A175" s="38"/>
      <c r="B175" s="39"/>
      <c r="C175" s="221" t="s">
        <v>237</v>
      </c>
      <c r="D175" s="221" t="s">
        <v>204</v>
      </c>
      <c r="E175" s="222" t="s">
        <v>582</v>
      </c>
      <c r="F175" s="223" t="s">
        <v>583</v>
      </c>
      <c r="G175" s="224" t="s">
        <v>227</v>
      </c>
      <c r="H175" s="225">
        <v>208</v>
      </c>
      <c r="I175" s="226"/>
      <c r="J175" s="227">
        <f>ROUND(I175*H175,2)</f>
        <v>0</v>
      </c>
      <c r="K175" s="223" t="s">
        <v>420</v>
      </c>
      <c r="L175" s="44"/>
      <c r="M175" s="228" t="s">
        <v>1</v>
      </c>
      <c r="N175" s="229" t="s">
        <v>42</v>
      </c>
      <c r="O175" s="91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2" t="s">
        <v>125</v>
      </c>
      <c r="AT175" s="232" t="s">
        <v>204</v>
      </c>
      <c r="AU175" s="232" t="s">
        <v>86</v>
      </c>
      <c r="AY175" s="17" t="s">
        <v>203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84</v>
      </c>
      <c r="BK175" s="233">
        <f>ROUND(I175*H175,2)</f>
        <v>0</v>
      </c>
      <c r="BL175" s="17" t="s">
        <v>125</v>
      </c>
      <c r="BM175" s="232" t="s">
        <v>584</v>
      </c>
    </row>
    <row r="176" s="2" customFormat="1">
      <c r="A176" s="38"/>
      <c r="B176" s="39"/>
      <c r="C176" s="40"/>
      <c r="D176" s="234" t="s">
        <v>210</v>
      </c>
      <c r="E176" s="40"/>
      <c r="F176" s="235" t="s">
        <v>585</v>
      </c>
      <c r="G176" s="40"/>
      <c r="H176" s="40"/>
      <c r="I176" s="236"/>
      <c r="J176" s="40"/>
      <c r="K176" s="40"/>
      <c r="L176" s="44"/>
      <c r="M176" s="237"/>
      <c r="N176" s="23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210</v>
      </c>
      <c r="AU176" s="17" t="s">
        <v>86</v>
      </c>
    </row>
    <row r="177" s="2" customFormat="1">
      <c r="A177" s="38"/>
      <c r="B177" s="39"/>
      <c r="C177" s="40"/>
      <c r="D177" s="282" t="s">
        <v>423</v>
      </c>
      <c r="E177" s="40"/>
      <c r="F177" s="283" t="s">
        <v>586</v>
      </c>
      <c r="G177" s="40"/>
      <c r="H177" s="40"/>
      <c r="I177" s="236"/>
      <c r="J177" s="40"/>
      <c r="K177" s="40"/>
      <c r="L177" s="44"/>
      <c r="M177" s="237"/>
      <c r="N177" s="23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423</v>
      </c>
      <c r="AU177" s="17" t="s">
        <v>86</v>
      </c>
    </row>
    <row r="178" s="15" customFormat="1">
      <c r="A178" s="15"/>
      <c r="B178" s="284"/>
      <c r="C178" s="285"/>
      <c r="D178" s="234" t="s">
        <v>268</v>
      </c>
      <c r="E178" s="286" t="s">
        <v>1</v>
      </c>
      <c r="F178" s="287" t="s">
        <v>587</v>
      </c>
      <c r="G178" s="285"/>
      <c r="H178" s="286" t="s">
        <v>1</v>
      </c>
      <c r="I178" s="288"/>
      <c r="J178" s="285"/>
      <c r="K178" s="285"/>
      <c r="L178" s="289"/>
      <c r="M178" s="290"/>
      <c r="N178" s="291"/>
      <c r="O178" s="291"/>
      <c r="P178" s="291"/>
      <c r="Q178" s="291"/>
      <c r="R178" s="291"/>
      <c r="S178" s="291"/>
      <c r="T178" s="29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3" t="s">
        <v>268</v>
      </c>
      <c r="AU178" s="293" t="s">
        <v>86</v>
      </c>
      <c r="AV178" s="15" t="s">
        <v>84</v>
      </c>
      <c r="AW178" s="15" t="s">
        <v>33</v>
      </c>
      <c r="AX178" s="15" t="s">
        <v>77</v>
      </c>
      <c r="AY178" s="293" t="s">
        <v>203</v>
      </c>
    </row>
    <row r="179" s="12" customFormat="1">
      <c r="A179" s="12"/>
      <c r="B179" s="239"/>
      <c r="C179" s="240"/>
      <c r="D179" s="234" t="s">
        <v>268</v>
      </c>
      <c r="E179" s="241" t="s">
        <v>1</v>
      </c>
      <c r="F179" s="242" t="s">
        <v>575</v>
      </c>
      <c r="G179" s="240"/>
      <c r="H179" s="243">
        <v>208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9" t="s">
        <v>268</v>
      </c>
      <c r="AU179" s="249" t="s">
        <v>86</v>
      </c>
      <c r="AV179" s="12" t="s">
        <v>86</v>
      </c>
      <c r="AW179" s="12" t="s">
        <v>33</v>
      </c>
      <c r="AX179" s="12" t="s">
        <v>84</v>
      </c>
      <c r="AY179" s="249" t="s">
        <v>203</v>
      </c>
    </row>
    <row r="180" s="11" customFormat="1" ht="25.92" customHeight="1">
      <c r="A180" s="11"/>
      <c r="B180" s="207"/>
      <c r="C180" s="208"/>
      <c r="D180" s="209" t="s">
        <v>76</v>
      </c>
      <c r="E180" s="210" t="s">
        <v>483</v>
      </c>
      <c r="F180" s="210" t="s">
        <v>484</v>
      </c>
      <c r="G180" s="208"/>
      <c r="H180" s="208"/>
      <c r="I180" s="211"/>
      <c r="J180" s="212">
        <f>BK180</f>
        <v>0</v>
      </c>
      <c r="K180" s="208"/>
      <c r="L180" s="213"/>
      <c r="M180" s="214"/>
      <c r="N180" s="215"/>
      <c r="O180" s="215"/>
      <c r="P180" s="216">
        <f>P181</f>
        <v>0</v>
      </c>
      <c r="Q180" s="215"/>
      <c r="R180" s="216">
        <f>R181</f>
        <v>0</v>
      </c>
      <c r="S180" s="215"/>
      <c r="T180" s="217">
        <f>T181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8" t="s">
        <v>84</v>
      </c>
      <c r="AT180" s="219" t="s">
        <v>76</v>
      </c>
      <c r="AU180" s="219" t="s">
        <v>77</v>
      </c>
      <c r="AY180" s="218" t="s">
        <v>203</v>
      </c>
      <c r="BK180" s="220">
        <f>BK181</f>
        <v>0</v>
      </c>
    </row>
    <row r="181" s="11" customFormat="1" ht="22.8" customHeight="1">
      <c r="A181" s="11"/>
      <c r="B181" s="207"/>
      <c r="C181" s="208"/>
      <c r="D181" s="209" t="s">
        <v>76</v>
      </c>
      <c r="E181" s="280" t="s">
        <v>678</v>
      </c>
      <c r="F181" s="280" t="s">
        <v>725</v>
      </c>
      <c r="G181" s="208"/>
      <c r="H181" s="208"/>
      <c r="I181" s="211"/>
      <c r="J181" s="281">
        <f>BK181</f>
        <v>0</v>
      </c>
      <c r="K181" s="208"/>
      <c r="L181" s="213"/>
      <c r="M181" s="214"/>
      <c r="N181" s="215"/>
      <c r="O181" s="215"/>
      <c r="P181" s="216">
        <f>SUM(P182:P190)</f>
        <v>0</v>
      </c>
      <c r="Q181" s="215"/>
      <c r="R181" s="216">
        <f>SUM(R182:R190)</f>
        <v>0</v>
      </c>
      <c r="S181" s="215"/>
      <c r="T181" s="217">
        <f>SUM(T182:T190)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18" t="s">
        <v>84</v>
      </c>
      <c r="AT181" s="219" t="s">
        <v>76</v>
      </c>
      <c r="AU181" s="219" t="s">
        <v>84</v>
      </c>
      <c r="AY181" s="218" t="s">
        <v>203</v>
      </c>
      <c r="BK181" s="220">
        <f>SUM(BK182:BK190)</f>
        <v>0</v>
      </c>
    </row>
    <row r="182" s="2" customFormat="1" ht="33" customHeight="1">
      <c r="A182" s="38"/>
      <c r="B182" s="39"/>
      <c r="C182" s="221" t="s">
        <v>241</v>
      </c>
      <c r="D182" s="221" t="s">
        <v>204</v>
      </c>
      <c r="E182" s="222" t="s">
        <v>486</v>
      </c>
      <c r="F182" s="223" t="s">
        <v>487</v>
      </c>
      <c r="G182" s="224" t="s">
        <v>227</v>
      </c>
      <c r="H182" s="225">
        <v>91</v>
      </c>
      <c r="I182" s="226"/>
      <c r="J182" s="227">
        <f>ROUND(I182*H182,2)</f>
        <v>0</v>
      </c>
      <c r="K182" s="223" t="s">
        <v>420</v>
      </c>
      <c r="L182" s="44"/>
      <c r="M182" s="228" t="s">
        <v>1</v>
      </c>
      <c r="N182" s="229" t="s">
        <v>42</v>
      </c>
      <c r="O182" s="91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125</v>
      </c>
      <c r="AT182" s="232" t="s">
        <v>204</v>
      </c>
      <c r="AU182" s="232" t="s">
        <v>86</v>
      </c>
      <c r="AY182" s="17" t="s">
        <v>203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84</v>
      </c>
      <c r="BK182" s="233">
        <f>ROUND(I182*H182,2)</f>
        <v>0</v>
      </c>
      <c r="BL182" s="17" t="s">
        <v>125</v>
      </c>
      <c r="BM182" s="232" t="s">
        <v>679</v>
      </c>
    </row>
    <row r="183" s="2" customFormat="1">
      <c r="A183" s="38"/>
      <c r="B183" s="39"/>
      <c r="C183" s="40"/>
      <c r="D183" s="234" t="s">
        <v>210</v>
      </c>
      <c r="E183" s="40"/>
      <c r="F183" s="235" t="s">
        <v>489</v>
      </c>
      <c r="G183" s="40"/>
      <c r="H183" s="40"/>
      <c r="I183" s="236"/>
      <c r="J183" s="40"/>
      <c r="K183" s="40"/>
      <c r="L183" s="44"/>
      <c r="M183" s="237"/>
      <c r="N183" s="23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210</v>
      </c>
      <c r="AU183" s="17" t="s">
        <v>86</v>
      </c>
    </row>
    <row r="184" s="2" customFormat="1">
      <c r="A184" s="38"/>
      <c r="B184" s="39"/>
      <c r="C184" s="40"/>
      <c r="D184" s="282" t="s">
        <v>423</v>
      </c>
      <c r="E184" s="40"/>
      <c r="F184" s="283" t="s">
        <v>490</v>
      </c>
      <c r="G184" s="40"/>
      <c r="H184" s="40"/>
      <c r="I184" s="236"/>
      <c r="J184" s="40"/>
      <c r="K184" s="40"/>
      <c r="L184" s="44"/>
      <c r="M184" s="237"/>
      <c r="N184" s="23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423</v>
      </c>
      <c r="AU184" s="17" t="s">
        <v>86</v>
      </c>
    </row>
    <row r="185" s="15" customFormat="1">
      <c r="A185" s="15"/>
      <c r="B185" s="284"/>
      <c r="C185" s="285"/>
      <c r="D185" s="234" t="s">
        <v>268</v>
      </c>
      <c r="E185" s="286" t="s">
        <v>1</v>
      </c>
      <c r="F185" s="287" t="s">
        <v>680</v>
      </c>
      <c r="G185" s="285"/>
      <c r="H185" s="286" t="s">
        <v>1</v>
      </c>
      <c r="I185" s="288"/>
      <c r="J185" s="285"/>
      <c r="K185" s="285"/>
      <c r="L185" s="289"/>
      <c r="M185" s="290"/>
      <c r="N185" s="291"/>
      <c r="O185" s="291"/>
      <c r="P185" s="291"/>
      <c r="Q185" s="291"/>
      <c r="R185" s="291"/>
      <c r="S185" s="291"/>
      <c r="T185" s="29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93" t="s">
        <v>268</v>
      </c>
      <c r="AU185" s="293" t="s">
        <v>86</v>
      </c>
      <c r="AV185" s="15" t="s">
        <v>84</v>
      </c>
      <c r="AW185" s="15" t="s">
        <v>33</v>
      </c>
      <c r="AX185" s="15" t="s">
        <v>77</v>
      </c>
      <c r="AY185" s="293" t="s">
        <v>203</v>
      </c>
    </row>
    <row r="186" s="12" customFormat="1">
      <c r="A186" s="12"/>
      <c r="B186" s="239"/>
      <c r="C186" s="240"/>
      <c r="D186" s="234" t="s">
        <v>268</v>
      </c>
      <c r="E186" s="241" t="s">
        <v>1</v>
      </c>
      <c r="F186" s="242" t="s">
        <v>681</v>
      </c>
      <c r="G186" s="240"/>
      <c r="H186" s="243">
        <v>91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9" t="s">
        <v>268</v>
      </c>
      <c r="AU186" s="249" t="s">
        <v>86</v>
      </c>
      <c r="AV186" s="12" t="s">
        <v>86</v>
      </c>
      <c r="AW186" s="12" t="s">
        <v>33</v>
      </c>
      <c r="AX186" s="12" t="s">
        <v>77</v>
      </c>
      <c r="AY186" s="249" t="s">
        <v>203</v>
      </c>
    </row>
    <row r="187" s="13" customFormat="1">
      <c r="A187" s="13"/>
      <c r="B187" s="250"/>
      <c r="C187" s="251"/>
      <c r="D187" s="234" t="s">
        <v>268</v>
      </c>
      <c r="E187" s="252" t="s">
        <v>1</v>
      </c>
      <c r="F187" s="253" t="s">
        <v>271</v>
      </c>
      <c r="G187" s="251"/>
      <c r="H187" s="254">
        <v>91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268</v>
      </c>
      <c r="AU187" s="260" t="s">
        <v>86</v>
      </c>
      <c r="AV187" s="13" t="s">
        <v>125</v>
      </c>
      <c r="AW187" s="13" t="s">
        <v>33</v>
      </c>
      <c r="AX187" s="13" t="s">
        <v>84</v>
      </c>
      <c r="AY187" s="260" t="s">
        <v>203</v>
      </c>
    </row>
    <row r="188" s="2" customFormat="1" ht="33" customHeight="1">
      <c r="A188" s="38"/>
      <c r="B188" s="39"/>
      <c r="C188" s="221" t="s">
        <v>247</v>
      </c>
      <c r="D188" s="221" t="s">
        <v>204</v>
      </c>
      <c r="E188" s="222" t="s">
        <v>582</v>
      </c>
      <c r="F188" s="223" t="s">
        <v>583</v>
      </c>
      <c r="G188" s="224" t="s">
        <v>227</v>
      </c>
      <c r="H188" s="225">
        <v>91</v>
      </c>
      <c r="I188" s="226"/>
      <c r="J188" s="227">
        <f>ROUND(I188*H188,2)</f>
        <v>0</v>
      </c>
      <c r="K188" s="223" t="s">
        <v>420</v>
      </c>
      <c r="L188" s="44"/>
      <c r="M188" s="228" t="s">
        <v>1</v>
      </c>
      <c r="N188" s="229" t="s">
        <v>42</v>
      </c>
      <c r="O188" s="91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2" t="s">
        <v>125</v>
      </c>
      <c r="AT188" s="232" t="s">
        <v>204</v>
      </c>
      <c r="AU188" s="232" t="s">
        <v>86</v>
      </c>
      <c r="AY188" s="17" t="s">
        <v>203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84</v>
      </c>
      <c r="BK188" s="233">
        <f>ROUND(I188*H188,2)</f>
        <v>0</v>
      </c>
      <c r="BL188" s="17" t="s">
        <v>125</v>
      </c>
      <c r="BM188" s="232" t="s">
        <v>682</v>
      </c>
    </row>
    <row r="189" s="2" customFormat="1">
      <c r="A189" s="38"/>
      <c r="B189" s="39"/>
      <c r="C189" s="40"/>
      <c r="D189" s="234" t="s">
        <v>210</v>
      </c>
      <c r="E189" s="40"/>
      <c r="F189" s="235" t="s">
        <v>585</v>
      </c>
      <c r="G189" s="40"/>
      <c r="H189" s="40"/>
      <c r="I189" s="236"/>
      <c r="J189" s="40"/>
      <c r="K189" s="40"/>
      <c r="L189" s="44"/>
      <c r="M189" s="237"/>
      <c r="N189" s="23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210</v>
      </c>
      <c r="AU189" s="17" t="s">
        <v>86</v>
      </c>
    </row>
    <row r="190" s="2" customFormat="1">
      <c r="A190" s="38"/>
      <c r="B190" s="39"/>
      <c r="C190" s="40"/>
      <c r="D190" s="282" t="s">
        <v>423</v>
      </c>
      <c r="E190" s="40"/>
      <c r="F190" s="283" t="s">
        <v>586</v>
      </c>
      <c r="G190" s="40"/>
      <c r="H190" s="40"/>
      <c r="I190" s="236"/>
      <c r="J190" s="40"/>
      <c r="K190" s="40"/>
      <c r="L190" s="44"/>
      <c r="M190" s="237"/>
      <c r="N190" s="23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423</v>
      </c>
      <c r="AU190" s="17" t="s">
        <v>86</v>
      </c>
    </row>
    <row r="191" s="11" customFormat="1" ht="25.92" customHeight="1">
      <c r="A191" s="11"/>
      <c r="B191" s="207"/>
      <c r="C191" s="208"/>
      <c r="D191" s="209" t="s">
        <v>76</v>
      </c>
      <c r="E191" s="210" t="s">
        <v>493</v>
      </c>
      <c r="F191" s="210" t="s">
        <v>494</v>
      </c>
      <c r="G191" s="208"/>
      <c r="H191" s="208"/>
      <c r="I191" s="211"/>
      <c r="J191" s="212">
        <f>BK191</f>
        <v>0</v>
      </c>
      <c r="K191" s="208"/>
      <c r="L191" s="213"/>
      <c r="M191" s="214"/>
      <c r="N191" s="215"/>
      <c r="O191" s="215"/>
      <c r="P191" s="216">
        <f>P192</f>
        <v>0</v>
      </c>
      <c r="Q191" s="215"/>
      <c r="R191" s="216">
        <f>R192</f>
        <v>0</v>
      </c>
      <c r="S191" s="215"/>
      <c r="T191" s="217">
        <f>T192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18" t="s">
        <v>84</v>
      </c>
      <c r="AT191" s="219" t="s">
        <v>76</v>
      </c>
      <c r="AU191" s="219" t="s">
        <v>77</v>
      </c>
      <c r="AY191" s="218" t="s">
        <v>203</v>
      </c>
      <c r="BK191" s="220">
        <f>BK192</f>
        <v>0</v>
      </c>
    </row>
    <row r="192" s="11" customFormat="1" ht="22.8" customHeight="1">
      <c r="A192" s="11"/>
      <c r="B192" s="207"/>
      <c r="C192" s="208"/>
      <c r="D192" s="209" t="s">
        <v>76</v>
      </c>
      <c r="E192" s="280" t="s">
        <v>688</v>
      </c>
      <c r="F192" s="280" t="s">
        <v>725</v>
      </c>
      <c r="G192" s="208"/>
      <c r="H192" s="208"/>
      <c r="I192" s="211"/>
      <c r="J192" s="281">
        <f>BK192</f>
        <v>0</v>
      </c>
      <c r="K192" s="208"/>
      <c r="L192" s="213"/>
      <c r="M192" s="214"/>
      <c r="N192" s="215"/>
      <c r="O192" s="215"/>
      <c r="P192" s="216">
        <f>SUM(P193:P217)</f>
        <v>0</v>
      </c>
      <c r="Q192" s="215"/>
      <c r="R192" s="216">
        <f>SUM(R193:R217)</f>
        <v>0</v>
      </c>
      <c r="S192" s="215"/>
      <c r="T192" s="217">
        <f>SUM(T193:T217)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18" t="s">
        <v>84</v>
      </c>
      <c r="AT192" s="219" t="s">
        <v>76</v>
      </c>
      <c r="AU192" s="219" t="s">
        <v>84</v>
      </c>
      <c r="AY192" s="218" t="s">
        <v>203</v>
      </c>
      <c r="BK192" s="220">
        <f>SUM(BK193:BK217)</f>
        <v>0</v>
      </c>
    </row>
    <row r="193" s="2" customFormat="1" ht="24.15" customHeight="1">
      <c r="A193" s="38"/>
      <c r="B193" s="39"/>
      <c r="C193" s="221" t="s">
        <v>253</v>
      </c>
      <c r="D193" s="221" t="s">
        <v>204</v>
      </c>
      <c r="E193" s="222" t="s">
        <v>496</v>
      </c>
      <c r="F193" s="223" t="s">
        <v>497</v>
      </c>
      <c r="G193" s="224" t="s">
        <v>227</v>
      </c>
      <c r="H193" s="225">
        <v>200</v>
      </c>
      <c r="I193" s="226"/>
      <c r="J193" s="227">
        <f>ROUND(I193*H193,2)</f>
        <v>0</v>
      </c>
      <c r="K193" s="223" t="s">
        <v>420</v>
      </c>
      <c r="L193" s="44"/>
      <c r="M193" s="228" t="s">
        <v>1</v>
      </c>
      <c r="N193" s="229" t="s">
        <v>42</v>
      </c>
      <c r="O193" s="91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125</v>
      </c>
      <c r="AT193" s="232" t="s">
        <v>204</v>
      </c>
      <c r="AU193" s="232" t="s">
        <v>86</v>
      </c>
      <c r="AY193" s="17" t="s">
        <v>203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84</v>
      </c>
      <c r="BK193" s="233">
        <f>ROUND(I193*H193,2)</f>
        <v>0</v>
      </c>
      <c r="BL193" s="17" t="s">
        <v>125</v>
      </c>
      <c r="BM193" s="232" t="s">
        <v>689</v>
      </c>
    </row>
    <row r="194" s="2" customFormat="1">
      <c r="A194" s="38"/>
      <c r="B194" s="39"/>
      <c r="C194" s="40"/>
      <c r="D194" s="234" t="s">
        <v>210</v>
      </c>
      <c r="E194" s="40"/>
      <c r="F194" s="235" t="s">
        <v>499</v>
      </c>
      <c r="G194" s="40"/>
      <c r="H194" s="40"/>
      <c r="I194" s="236"/>
      <c r="J194" s="40"/>
      <c r="K194" s="40"/>
      <c r="L194" s="44"/>
      <c r="M194" s="237"/>
      <c r="N194" s="23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210</v>
      </c>
      <c r="AU194" s="17" t="s">
        <v>86</v>
      </c>
    </row>
    <row r="195" s="2" customFormat="1">
      <c r="A195" s="38"/>
      <c r="B195" s="39"/>
      <c r="C195" s="40"/>
      <c r="D195" s="282" t="s">
        <v>423</v>
      </c>
      <c r="E195" s="40"/>
      <c r="F195" s="283" t="s">
        <v>500</v>
      </c>
      <c r="G195" s="40"/>
      <c r="H195" s="40"/>
      <c r="I195" s="236"/>
      <c r="J195" s="40"/>
      <c r="K195" s="40"/>
      <c r="L195" s="44"/>
      <c r="M195" s="237"/>
      <c r="N195" s="23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423</v>
      </c>
      <c r="AU195" s="17" t="s">
        <v>86</v>
      </c>
    </row>
    <row r="196" s="15" customFormat="1">
      <c r="A196" s="15"/>
      <c r="B196" s="284"/>
      <c r="C196" s="285"/>
      <c r="D196" s="234" t="s">
        <v>268</v>
      </c>
      <c r="E196" s="286" t="s">
        <v>1</v>
      </c>
      <c r="F196" s="287" t="s">
        <v>591</v>
      </c>
      <c r="G196" s="285"/>
      <c r="H196" s="286" t="s">
        <v>1</v>
      </c>
      <c r="I196" s="288"/>
      <c r="J196" s="285"/>
      <c r="K196" s="285"/>
      <c r="L196" s="289"/>
      <c r="M196" s="290"/>
      <c r="N196" s="291"/>
      <c r="O196" s="291"/>
      <c r="P196" s="291"/>
      <c r="Q196" s="291"/>
      <c r="R196" s="291"/>
      <c r="S196" s="291"/>
      <c r="T196" s="29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3" t="s">
        <v>268</v>
      </c>
      <c r="AU196" s="293" t="s">
        <v>86</v>
      </c>
      <c r="AV196" s="15" t="s">
        <v>84</v>
      </c>
      <c r="AW196" s="15" t="s">
        <v>33</v>
      </c>
      <c r="AX196" s="15" t="s">
        <v>77</v>
      </c>
      <c r="AY196" s="293" t="s">
        <v>203</v>
      </c>
    </row>
    <row r="197" s="12" customFormat="1">
      <c r="A197" s="12"/>
      <c r="B197" s="239"/>
      <c r="C197" s="240"/>
      <c r="D197" s="234" t="s">
        <v>268</v>
      </c>
      <c r="E197" s="241" t="s">
        <v>1</v>
      </c>
      <c r="F197" s="242" t="s">
        <v>616</v>
      </c>
      <c r="G197" s="240"/>
      <c r="H197" s="243">
        <v>200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9" t="s">
        <v>268</v>
      </c>
      <c r="AU197" s="249" t="s">
        <v>86</v>
      </c>
      <c r="AV197" s="12" t="s">
        <v>86</v>
      </c>
      <c r="AW197" s="12" t="s">
        <v>33</v>
      </c>
      <c r="AX197" s="12" t="s">
        <v>77</v>
      </c>
      <c r="AY197" s="249" t="s">
        <v>203</v>
      </c>
    </row>
    <row r="198" s="13" customFormat="1">
      <c r="A198" s="13"/>
      <c r="B198" s="250"/>
      <c r="C198" s="251"/>
      <c r="D198" s="234" t="s">
        <v>268</v>
      </c>
      <c r="E198" s="252" t="s">
        <v>1</v>
      </c>
      <c r="F198" s="253" t="s">
        <v>271</v>
      </c>
      <c r="G198" s="251"/>
      <c r="H198" s="254">
        <v>200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268</v>
      </c>
      <c r="AU198" s="260" t="s">
        <v>86</v>
      </c>
      <c r="AV198" s="13" t="s">
        <v>125</v>
      </c>
      <c r="AW198" s="13" t="s">
        <v>33</v>
      </c>
      <c r="AX198" s="13" t="s">
        <v>84</v>
      </c>
      <c r="AY198" s="260" t="s">
        <v>203</v>
      </c>
    </row>
    <row r="199" s="2" customFormat="1" ht="24.15" customHeight="1">
      <c r="A199" s="38"/>
      <c r="B199" s="39"/>
      <c r="C199" s="221" t="s">
        <v>8</v>
      </c>
      <c r="D199" s="221" t="s">
        <v>204</v>
      </c>
      <c r="E199" s="222" t="s">
        <v>609</v>
      </c>
      <c r="F199" s="223" t="s">
        <v>610</v>
      </c>
      <c r="G199" s="224" t="s">
        <v>227</v>
      </c>
      <c r="H199" s="225">
        <v>100</v>
      </c>
      <c r="I199" s="226"/>
      <c r="J199" s="227">
        <f>ROUND(I199*H199,2)</f>
        <v>0</v>
      </c>
      <c r="K199" s="223" t="s">
        <v>1</v>
      </c>
      <c r="L199" s="44"/>
      <c r="M199" s="228" t="s">
        <v>1</v>
      </c>
      <c r="N199" s="229" t="s">
        <v>42</v>
      </c>
      <c r="O199" s="91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125</v>
      </c>
      <c r="AT199" s="232" t="s">
        <v>204</v>
      </c>
      <c r="AU199" s="232" t="s">
        <v>86</v>
      </c>
      <c r="AY199" s="17" t="s">
        <v>203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84</v>
      </c>
      <c r="BK199" s="233">
        <f>ROUND(I199*H199,2)</f>
        <v>0</v>
      </c>
      <c r="BL199" s="17" t="s">
        <v>125</v>
      </c>
      <c r="BM199" s="232" t="s">
        <v>690</v>
      </c>
    </row>
    <row r="200" s="2" customFormat="1">
      <c r="A200" s="38"/>
      <c r="B200" s="39"/>
      <c r="C200" s="40"/>
      <c r="D200" s="234" t="s">
        <v>210</v>
      </c>
      <c r="E200" s="40"/>
      <c r="F200" s="235" t="s">
        <v>610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210</v>
      </c>
      <c r="AU200" s="17" t="s">
        <v>86</v>
      </c>
    </row>
    <row r="201" s="15" customFormat="1">
      <c r="A201" s="15"/>
      <c r="B201" s="284"/>
      <c r="C201" s="285"/>
      <c r="D201" s="234" t="s">
        <v>268</v>
      </c>
      <c r="E201" s="286" t="s">
        <v>1</v>
      </c>
      <c r="F201" s="287" t="s">
        <v>612</v>
      </c>
      <c r="G201" s="285"/>
      <c r="H201" s="286" t="s">
        <v>1</v>
      </c>
      <c r="I201" s="288"/>
      <c r="J201" s="285"/>
      <c r="K201" s="285"/>
      <c r="L201" s="289"/>
      <c r="M201" s="290"/>
      <c r="N201" s="291"/>
      <c r="O201" s="291"/>
      <c r="P201" s="291"/>
      <c r="Q201" s="291"/>
      <c r="R201" s="291"/>
      <c r="S201" s="291"/>
      <c r="T201" s="29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3" t="s">
        <v>268</v>
      </c>
      <c r="AU201" s="293" t="s">
        <v>86</v>
      </c>
      <c r="AV201" s="15" t="s">
        <v>84</v>
      </c>
      <c r="AW201" s="15" t="s">
        <v>33</v>
      </c>
      <c r="AX201" s="15" t="s">
        <v>77</v>
      </c>
      <c r="AY201" s="293" t="s">
        <v>203</v>
      </c>
    </row>
    <row r="202" s="12" customFormat="1">
      <c r="A202" s="12"/>
      <c r="B202" s="239"/>
      <c r="C202" s="240"/>
      <c r="D202" s="234" t="s">
        <v>268</v>
      </c>
      <c r="E202" s="241" t="s">
        <v>1</v>
      </c>
      <c r="F202" s="242" t="s">
        <v>508</v>
      </c>
      <c r="G202" s="240"/>
      <c r="H202" s="243">
        <v>100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9" t="s">
        <v>268</v>
      </c>
      <c r="AU202" s="249" t="s">
        <v>86</v>
      </c>
      <c r="AV202" s="12" t="s">
        <v>86</v>
      </c>
      <c r="AW202" s="12" t="s">
        <v>33</v>
      </c>
      <c r="AX202" s="12" t="s">
        <v>77</v>
      </c>
      <c r="AY202" s="249" t="s">
        <v>203</v>
      </c>
    </row>
    <row r="203" s="13" customFormat="1">
      <c r="A203" s="13"/>
      <c r="B203" s="250"/>
      <c r="C203" s="251"/>
      <c r="D203" s="234" t="s">
        <v>268</v>
      </c>
      <c r="E203" s="252" t="s">
        <v>1</v>
      </c>
      <c r="F203" s="253" t="s">
        <v>271</v>
      </c>
      <c r="G203" s="251"/>
      <c r="H203" s="254">
        <v>100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268</v>
      </c>
      <c r="AU203" s="260" t="s">
        <v>86</v>
      </c>
      <c r="AV203" s="13" t="s">
        <v>125</v>
      </c>
      <c r="AW203" s="13" t="s">
        <v>33</v>
      </c>
      <c r="AX203" s="13" t="s">
        <v>84</v>
      </c>
      <c r="AY203" s="260" t="s">
        <v>203</v>
      </c>
    </row>
    <row r="204" s="2" customFormat="1" ht="33" customHeight="1">
      <c r="A204" s="38"/>
      <c r="B204" s="39"/>
      <c r="C204" s="221" t="s">
        <v>263</v>
      </c>
      <c r="D204" s="221" t="s">
        <v>204</v>
      </c>
      <c r="E204" s="222" t="s">
        <v>503</v>
      </c>
      <c r="F204" s="223" t="s">
        <v>504</v>
      </c>
      <c r="G204" s="224" t="s">
        <v>227</v>
      </c>
      <c r="H204" s="225">
        <v>200</v>
      </c>
      <c r="I204" s="226"/>
      <c r="J204" s="227">
        <f>ROUND(I204*H204,2)</f>
        <v>0</v>
      </c>
      <c r="K204" s="223" t="s">
        <v>420</v>
      </c>
      <c r="L204" s="44"/>
      <c r="M204" s="228" t="s">
        <v>1</v>
      </c>
      <c r="N204" s="229" t="s">
        <v>42</v>
      </c>
      <c r="O204" s="91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125</v>
      </c>
      <c r="AT204" s="232" t="s">
        <v>204</v>
      </c>
      <c r="AU204" s="232" t="s">
        <v>86</v>
      </c>
      <c r="AY204" s="17" t="s">
        <v>203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84</v>
      </c>
      <c r="BK204" s="233">
        <f>ROUND(I204*H204,2)</f>
        <v>0</v>
      </c>
      <c r="BL204" s="17" t="s">
        <v>125</v>
      </c>
      <c r="BM204" s="232" t="s">
        <v>691</v>
      </c>
    </row>
    <row r="205" s="2" customFormat="1">
      <c r="A205" s="38"/>
      <c r="B205" s="39"/>
      <c r="C205" s="40"/>
      <c r="D205" s="234" t="s">
        <v>210</v>
      </c>
      <c r="E205" s="40"/>
      <c r="F205" s="235" t="s">
        <v>506</v>
      </c>
      <c r="G205" s="40"/>
      <c r="H205" s="40"/>
      <c r="I205" s="236"/>
      <c r="J205" s="40"/>
      <c r="K205" s="40"/>
      <c r="L205" s="44"/>
      <c r="M205" s="237"/>
      <c r="N205" s="23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210</v>
      </c>
      <c r="AU205" s="17" t="s">
        <v>86</v>
      </c>
    </row>
    <row r="206" s="2" customFormat="1">
      <c r="A206" s="38"/>
      <c r="B206" s="39"/>
      <c r="C206" s="40"/>
      <c r="D206" s="282" t="s">
        <v>423</v>
      </c>
      <c r="E206" s="40"/>
      <c r="F206" s="283" t="s">
        <v>507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423</v>
      </c>
      <c r="AU206" s="17" t="s">
        <v>86</v>
      </c>
    </row>
    <row r="207" s="15" customFormat="1">
      <c r="A207" s="15"/>
      <c r="B207" s="284"/>
      <c r="C207" s="285"/>
      <c r="D207" s="234" t="s">
        <v>268</v>
      </c>
      <c r="E207" s="286" t="s">
        <v>1</v>
      </c>
      <c r="F207" s="287" t="s">
        <v>615</v>
      </c>
      <c r="G207" s="285"/>
      <c r="H207" s="286" t="s">
        <v>1</v>
      </c>
      <c r="I207" s="288"/>
      <c r="J207" s="285"/>
      <c r="K207" s="285"/>
      <c r="L207" s="289"/>
      <c r="M207" s="290"/>
      <c r="N207" s="291"/>
      <c r="O207" s="291"/>
      <c r="P207" s="291"/>
      <c r="Q207" s="291"/>
      <c r="R207" s="291"/>
      <c r="S207" s="291"/>
      <c r="T207" s="29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3" t="s">
        <v>268</v>
      </c>
      <c r="AU207" s="293" t="s">
        <v>86</v>
      </c>
      <c r="AV207" s="15" t="s">
        <v>84</v>
      </c>
      <c r="AW207" s="15" t="s">
        <v>33</v>
      </c>
      <c r="AX207" s="15" t="s">
        <v>77</v>
      </c>
      <c r="AY207" s="293" t="s">
        <v>203</v>
      </c>
    </row>
    <row r="208" s="12" customFormat="1">
      <c r="A208" s="12"/>
      <c r="B208" s="239"/>
      <c r="C208" s="240"/>
      <c r="D208" s="234" t="s">
        <v>268</v>
      </c>
      <c r="E208" s="241" t="s">
        <v>1</v>
      </c>
      <c r="F208" s="242" t="s">
        <v>616</v>
      </c>
      <c r="G208" s="240"/>
      <c r="H208" s="243">
        <v>200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9" t="s">
        <v>268</v>
      </c>
      <c r="AU208" s="249" t="s">
        <v>86</v>
      </c>
      <c r="AV208" s="12" t="s">
        <v>86</v>
      </c>
      <c r="AW208" s="12" t="s">
        <v>33</v>
      </c>
      <c r="AX208" s="12" t="s">
        <v>77</v>
      </c>
      <c r="AY208" s="249" t="s">
        <v>203</v>
      </c>
    </row>
    <row r="209" s="13" customFormat="1">
      <c r="A209" s="13"/>
      <c r="B209" s="250"/>
      <c r="C209" s="251"/>
      <c r="D209" s="234" t="s">
        <v>268</v>
      </c>
      <c r="E209" s="252" t="s">
        <v>1</v>
      </c>
      <c r="F209" s="253" t="s">
        <v>271</v>
      </c>
      <c r="G209" s="251"/>
      <c r="H209" s="254">
        <v>200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268</v>
      </c>
      <c r="AU209" s="260" t="s">
        <v>86</v>
      </c>
      <c r="AV209" s="13" t="s">
        <v>125</v>
      </c>
      <c r="AW209" s="13" t="s">
        <v>33</v>
      </c>
      <c r="AX209" s="13" t="s">
        <v>84</v>
      </c>
      <c r="AY209" s="260" t="s">
        <v>203</v>
      </c>
    </row>
    <row r="210" s="2" customFormat="1" ht="24.15" customHeight="1">
      <c r="A210" s="38"/>
      <c r="B210" s="39"/>
      <c r="C210" s="221" t="s">
        <v>272</v>
      </c>
      <c r="D210" s="221" t="s">
        <v>204</v>
      </c>
      <c r="E210" s="222" t="s">
        <v>618</v>
      </c>
      <c r="F210" s="223" t="s">
        <v>619</v>
      </c>
      <c r="G210" s="224" t="s">
        <v>266</v>
      </c>
      <c r="H210" s="225">
        <v>50</v>
      </c>
      <c r="I210" s="226"/>
      <c r="J210" s="227">
        <f>ROUND(I210*H210,2)</f>
        <v>0</v>
      </c>
      <c r="K210" s="223" t="s">
        <v>420</v>
      </c>
      <c r="L210" s="44"/>
      <c r="M210" s="228" t="s">
        <v>1</v>
      </c>
      <c r="N210" s="229" t="s">
        <v>42</v>
      </c>
      <c r="O210" s="91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125</v>
      </c>
      <c r="AT210" s="232" t="s">
        <v>204</v>
      </c>
      <c r="AU210" s="232" t="s">
        <v>86</v>
      </c>
      <c r="AY210" s="17" t="s">
        <v>203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84</v>
      </c>
      <c r="BK210" s="233">
        <f>ROUND(I210*H210,2)</f>
        <v>0</v>
      </c>
      <c r="BL210" s="17" t="s">
        <v>125</v>
      </c>
      <c r="BM210" s="232" t="s">
        <v>702</v>
      </c>
    </row>
    <row r="211" s="2" customFormat="1">
      <c r="A211" s="38"/>
      <c r="B211" s="39"/>
      <c r="C211" s="40"/>
      <c r="D211" s="234" t="s">
        <v>210</v>
      </c>
      <c r="E211" s="40"/>
      <c r="F211" s="235" t="s">
        <v>621</v>
      </c>
      <c r="G211" s="40"/>
      <c r="H211" s="40"/>
      <c r="I211" s="236"/>
      <c r="J211" s="40"/>
      <c r="K211" s="40"/>
      <c r="L211" s="44"/>
      <c r="M211" s="237"/>
      <c r="N211" s="23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210</v>
      </c>
      <c r="AU211" s="17" t="s">
        <v>86</v>
      </c>
    </row>
    <row r="212" s="2" customFormat="1">
      <c r="A212" s="38"/>
      <c r="B212" s="39"/>
      <c r="C212" s="40"/>
      <c r="D212" s="282" t="s">
        <v>423</v>
      </c>
      <c r="E212" s="40"/>
      <c r="F212" s="283" t="s">
        <v>622</v>
      </c>
      <c r="G212" s="40"/>
      <c r="H212" s="40"/>
      <c r="I212" s="236"/>
      <c r="J212" s="40"/>
      <c r="K212" s="40"/>
      <c r="L212" s="44"/>
      <c r="M212" s="237"/>
      <c r="N212" s="23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423</v>
      </c>
      <c r="AU212" s="17" t="s">
        <v>86</v>
      </c>
    </row>
    <row r="213" s="15" customFormat="1">
      <c r="A213" s="15"/>
      <c r="B213" s="284"/>
      <c r="C213" s="285"/>
      <c r="D213" s="234" t="s">
        <v>268</v>
      </c>
      <c r="E213" s="286" t="s">
        <v>1</v>
      </c>
      <c r="F213" s="287" t="s">
        <v>623</v>
      </c>
      <c r="G213" s="285"/>
      <c r="H213" s="286" t="s">
        <v>1</v>
      </c>
      <c r="I213" s="288"/>
      <c r="J213" s="285"/>
      <c r="K213" s="285"/>
      <c r="L213" s="289"/>
      <c r="M213" s="290"/>
      <c r="N213" s="291"/>
      <c r="O213" s="291"/>
      <c r="P213" s="291"/>
      <c r="Q213" s="291"/>
      <c r="R213" s="291"/>
      <c r="S213" s="291"/>
      <c r="T213" s="29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93" t="s">
        <v>268</v>
      </c>
      <c r="AU213" s="293" t="s">
        <v>86</v>
      </c>
      <c r="AV213" s="15" t="s">
        <v>84</v>
      </c>
      <c r="AW213" s="15" t="s">
        <v>33</v>
      </c>
      <c r="AX213" s="15" t="s">
        <v>77</v>
      </c>
      <c r="AY213" s="293" t="s">
        <v>203</v>
      </c>
    </row>
    <row r="214" s="12" customFormat="1">
      <c r="A214" s="12"/>
      <c r="B214" s="239"/>
      <c r="C214" s="240"/>
      <c r="D214" s="234" t="s">
        <v>268</v>
      </c>
      <c r="E214" s="241" t="s">
        <v>1</v>
      </c>
      <c r="F214" s="242" t="s">
        <v>624</v>
      </c>
      <c r="G214" s="240"/>
      <c r="H214" s="243">
        <v>50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9" t="s">
        <v>268</v>
      </c>
      <c r="AU214" s="249" t="s">
        <v>86</v>
      </c>
      <c r="AV214" s="12" t="s">
        <v>86</v>
      </c>
      <c r="AW214" s="12" t="s">
        <v>33</v>
      </c>
      <c r="AX214" s="12" t="s">
        <v>77</v>
      </c>
      <c r="AY214" s="249" t="s">
        <v>203</v>
      </c>
    </row>
    <row r="215" s="13" customFormat="1">
      <c r="A215" s="13"/>
      <c r="B215" s="250"/>
      <c r="C215" s="251"/>
      <c r="D215" s="234" t="s">
        <v>268</v>
      </c>
      <c r="E215" s="252" t="s">
        <v>1</v>
      </c>
      <c r="F215" s="253" t="s">
        <v>271</v>
      </c>
      <c r="G215" s="251"/>
      <c r="H215" s="254">
        <v>50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268</v>
      </c>
      <c r="AU215" s="260" t="s">
        <v>86</v>
      </c>
      <c r="AV215" s="13" t="s">
        <v>125</v>
      </c>
      <c r="AW215" s="13" t="s">
        <v>33</v>
      </c>
      <c r="AX215" s="13" t="s">
        <v>84</v>
      </c>
      <c r="AY215" s="260" t="s">
        <v>203</v>
      </c>
    </row>
    <row r="216" s="2" customFormat="1" ht="16.5" customHeight="1">
      <c r="A216" s="38"/>
      <c r="B216" s="39"/>
      <c r="C216" s="261" t="s">
        <v>277</v>
      </c>
      <c r="D216" s="261" t="s">
        <v>273</v>
      </c>
      <c r="E216" s="262" t="s">
        <v>625</v>
      </c>
      <c r="F216" s="263" t="s">
        <v>626</v>
      </c>
      <c r="G216" s="264" t="s">
        <v>627</v>
      </c>
      <c r="H216" s="265">
        <v>50</v>
      </c>
      <c r="I216" s="266"/>
      <c r="J216" s="267">
        <f>ROUND(I216*H216,2)</f>
        <v>0</v>
      </c>
      <c r="K216" s="263" t="s">
        <v>1</v>
      </c>
      <c r="L216" s="268"/>
      <c r="M216" s="269" t="s">
        <v>1</v>
      </c>
      <c r="N216" s="270" t="s">
        <v>42</v>
      </c>
      <c r="O216" s="91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2" t="s">
        <v>237</v>
      </c>
      <c r="AT216" s="232" t="s">
        <v>273</v>
      </c>
      <c r="AU216" s="232" t="s">
        <v>86</v>
      </c>
      <c r="AY216" s="17" t="s">
        <v>203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84</v>
      </c>
      <c r="BK216" s="233">
        <f>ROUND(I216*H216,2)</f>
        <v>0</v>
      </c>
      <c r="BL216" s="17" t="s">
        <v>125</v>
      </c>
      <c r="BM216" s="232" t="s">
        <v>703</v>
      </c>
    </row>
    <row r="217" s="2" customFormat="1">
      <c r="A217" s="38"/>
      <c r="B217" s="39"/>
      <c r="C217" s="40"/>
      <c r="D217" s="234" t="s">
        <v>210</v>
      </c>
      <c r="E217" s="40"/>
      <c r="F217" s="235" t="s">
        <v>626</v>
      </c>
      <c r="G217" s="40"/>
      <c r="H217" s="40"/>
      <c r="I217" s="236"/>
      <c r="J217" s="40"/>
      <c r="K217" s="40"/>
      <c r="L217" s="44"/>
      <c r="M217" s="271"/>
      <c r="N217" s="272"/>
      <c r="O217" s="273"/>
      <c r="P217" s="273"/>
      <c r="Q217" s="273"/>
      <c r="R217" s="273"/>
      <c r="S217" s="273"/>
      <c r="T217" s="274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210</v>
      </c>
      <c r="AU217" s="17" t="s">
        <v>86</v>
      </c>
    </row>
    <row r="218" s="2" customFormat="1" ht="6.96" customHeight="1">
      <c r="A218" s="38"/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G3OwlavvR2TCeZVzVr3dB7u+SkIELlf25mVmrqLxAmHgwuPhrHf0Jyz3Zn+KGZ+NrRNa3Xdw08gXrxoppvInWg==" hashValue="Knif7bWj04WduzQzeCdsJuaCNoeEwMJLKkKtMlRozCDlYg/CZdAOdeiLFJRXmhXJwXVzgbiAxqFhS6J6b/V+4Q==" algorithmName="SHA-512" password="CC35"/>
  <autoFilter ref="C134:K21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hyperlinks>
    <hyperlink ref="F141" r:id="rId1" display="https://podminky.urs.cz/item/CS_URS_2023_02/185804213"/>
    <hyperlink ref="F149" r:id="rId2" display="https://podminky.urs.cz/item/CS_URS_2023_02/185804213"/>
    <hyperlink ref="F157" r:id="rId3" display="https://podminky.urs.cz/item/CS_URS_2023_02/111151121"/>
    <hyperlink ref="F163" r:id="rId4" display="https://podminky.urs.cz/item/CS_URS_2023_02/185802113"/>
    <hyperlink ref="F177" r:id="rId5" display="https://podminky.urs.cz/item/CS_URS_2023_02/185851212"/>
    <hyperlink ref="F184" r:id="rId6" display="https://podminky.urs.cz/item/CS_URS_2023_02/185804214"/>
    <hyperlink ref="F190" r:id="rId7" display="https://podminky.urs.cz/item/CS_URS_2023_02/185851212"/>
    <hyperlink ref="F195" r:id="rId8" display="https://podminky.urs.cz/item/CS_URS_2023_02/185804211"/>
    <hyperlink ref="F206" r:id="rId9" display="https://podminky.urs.cz/item/CS_URS_2023_02/185804251"/>
    <hyperlink ref="F212" r:id="rId10" display="https://podminky.urs.cz/item/CS_URS_2023_02/18321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729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ROUND((SUM(BE125:BE133)),  2)</f>
        <v>0</v>
      </c>
      <c r="G37" s="38"/>
      <c r="H37" s="38"/>
      <c r="I37" s="165">
        <v>0.20999999999999999</v>
      </c>
      <c r="J37" s="164">
        <f>ROUND(((SUM(BE125:BE133))*I37),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ROUND((SUM(BF125:BF133)),  2)</f>
        <v>0</v>
      </c>
      <c r="G38" s="38"/>
      <c r="H38" s="38"/>
      <c r="I38" s="165">
        <v>0.12</v>
      </c>
      <c r="J38" s="164">
        <f>ROUND(((SUM(BF125:BF133))*I38),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ROUND((SUM(BG125:BG133)),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ROUND((SUM(BH125:BH133)),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ROUND((SUM(BI125:BI133)),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11333 - Odvoz mobiliáře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730</v>
      </c>
      <c r="E101" s="193"/>
      <c r="F101" s="193"/>
      <c r="G101" s="193"/>
      <c r="H101" s="193"/>
      <c r="I101" s="193"/>
      <c r="J101" s="194">
        <f>J126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189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Revitalizace náměstí Míru v Tišnově, etapa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173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1" customFormat="1" ht="23.25" customHeight="1">
      <c r="B113" s="21"/>
      <c r="C113" s="22"/>
      <c r="D113" s="22"/>
      <c r="E113" s="184" t="s">
        <v>174</v>
      </c>
      <c r="F113" s="22"/>
      <c r="G113" s="22"/>
      <c r="H113" s="22"/>
      <c r="I113" s="22"/>
      <c r="J113" s="22"/>
      <c r="K113" s="22"/>
      <c r="L113" s="20"/>
    </row>
    <row r="114" s="1" customFormat="1" ht="12" customHeight="1">
      <c r="B114" s="21"/>
      <c r="C114" s="32" t="s">
        <v>175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5" t="s">
        <v>396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177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E13</f>
        <v>11333 - Odvoz mobiliáře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F16</f>
        <v>Tišnov</v>
      </c>
      <c r="G119" s="40"/>
      <c r="H119" s="40"/>
      <c r="I119" s="32" t="s">
        <v>22</v>
      </c>
      <c r="J119" s="79" t="str">
        <f>IF(J16="","",J16)</f>
        <v>2. 5. 2024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E19</f>
        <v>Město Tišnov, náměstí Míru 111, 666 01 Tišnov</v>
      </c>
      <c r="G121" s="40"/>
      <c r="H121" s="40"/>
      <c r="I121" s="32" t="s">
        <v>30</v>
      </c>
      <c r="J121" s="36" t="str">
        <f>E25</f>
        <v>Ing. Petr Velička autorizovaný architekt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IF(E22="","",E22)</f>
        <v>Vyplň údaj</v>
      </c>
      <c r="G122" s="40"/>
      <c r="H122" s="40"/>
      <c r="I122" s="32" t="s">
        <v>34</v>
      </c>
      <c r="J122" s="36" t="str">
        <f>E28</f>
        <v>Čiklová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6"/>
      <c r="B124" s="197"/>
      <c r="C124" s="198" t="s">
        <v>190</v>
      </c>
      <c r="D124" s="199" t="s">
        <v>62</v>
      </c>
      <c r="E124" s="199" t="s">
        <v>58</v>
      </c>
      <c r="F124" s="199" t="s">
        <v>59</v>
      </c>
      <c r="G124" s="199" t="s">
        <v>191</v>
      </c>
      <c r="H124" s="199" t="s">
        <v>192</v>
      </c>
      <c r="I124" s="199" t="s">
        <v>193</v>
      </c>
      <c r="J124" s="199" t="s">
        <v>181</v>
      </c>
      <c r="K124" s="200" t="s">
        <v>194</v>
      </c>
      <c r="L124" s="201"/>
      <c r="M124" s="100" t="s">
        <v>1</v>
      </c>
      <c r="N124" s="101" t="s">
        <v>41</v>
      </c>
      <c r="O124" s="101" t="s">
        <v>195</v>
      </c>
      <c r="P124" s="101" t="s">
        <v>196</v>
      </c>
      <c r="Q124" s="101" t="s">
        <v>197</v>
      </c>
      <c r="R124" s="101" t="s">
        <v>198</v>
      </c>
      <c r="S124" s="101" t="s">
        <v>199</v>
      </c>
      <c r="T124" s="102" t="s">
        <v>200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8"/>
      <c r="B125" s="39"/>
      <c r="C125" s="107" t="s">
        <v>201</v>
      </c>
      <c r="D125" s="40"/>
      <c r="E125" s="40"/>
      <c r="F125" s="40"/>
      <c r="G125" s="40"/>
      <c r="H125" s="40"/>
      <c r="I125" s="40"/>
      <c r="J125" s="202">
        <f>BK125</f>
        <v>0</v>
      </c>
      <c r="K125" s="40"/>
      <c r="L125" s="44"/>
      <c r="M125" s="103"/>
      <c r="N125" s="203"/>
      <c r="O125" s="104"/>
      <c r="P125" s="204">
        <f>P126</f>
        <v>0</v>
      </c>
      <c r="Q125" s="104"/>
      <c r="R125" s="204">
        <f>R126</f>
        <v>0</v>
      </c>
      <c r="S125" s="104"/>
      <c r="T125" s="205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183</v>
      </c>
      <c r="BK125" s="206">
        <f>BK126</f>
        <v>0</v>
      </c>
    </row>
    <row r="126" s="11" customFormat="1" ht="25.92" customHeight="1">
      <c r="A126" s="11"/>
      <c r="B126" s="207"/>
      <c r="C126" s="208"/>
      <c r="D126" s="209" t="s">
        <v>76</v>
      </c>
      <c r="E126" s="210" t="s">
        <v>731</v>
      </c>
      <c r="F126" s="210" t="s">
        <v>732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SUM(P127:P133)</f>
        <v>0</v>
      </c>
      <c r="Q126" s="215"/>
      <c r="R126" s="216">
        <f>SUM(R127:R133)</f>
        <v>0</v>
      </c>
      <c r="S126" s="215"/>
      <c r="T126" s="217">
        <f>SUM(T127:T133)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8" t="s">
        <v>84</v>
      </c>
      <c r="AT126" s="219" t="s">
        <v>76</v>
      </c>
      <c r="AU126" s="219" t="s">
        <v>77</v>
      </c>
      <c r="AY126" s="218" t="s">
        <v>203</v>
      </c>
      <c r="BK126" s="220">
        <f>SUM(BK127:BK133)</f>
        <v>0</v>
      </c>
    </row>
    <row r="127" s="2" customFormat="1" ht="24.15" customHeight="1">
      <c r="A127" s="38"/>
      <c r="B127" s="39"/>
      <c r="C127" s="221" t="s">
        <v>84</v>
      </c>
      <c r="D127" s="221" t="s">
        <v>204</v>
      </c>
      <c r="E127" s="222" t="s">
        <v>733</v>
      </c>
      <c r="F127" s="223" t="s">
        <v>734</v>
      </c>
      <c r="G127" s="224" t="s">
        <v>220</v>
      </c>
      <c r="H127" s="225">
        <v>4.5</v>
      </c>
      <c r="I127" s="226"/>
      <c r="J127" s="227">
        <f>ROUND(I127*H127,2)</f>
        <v>0</v>
      </c>
      <c r="K127" s="223" t="s">
        <v>1</v>
      </c>
      <c r="L127" s="44"/>
      <c r="M127" s="228" t="s">
        <v>1</v>
      </c>
      <c r="N127" s="229" t="s">
        <v>42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125</v>
      </c>
      <c r="AT127" s="232" t="s">
        <v>204</v>
      </c>
      <c r="AU127" s="232" t="s">
        <v>84</v>
      </c>
      <c r="AY127" s="17" t="s">
        <v>203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84</v>
      </c>
      <c r="BK127" s="233">
        <f>ROUND(I127*H127,2)</f>
        <v>0</v>
      </c>
      <c r="BL127" s="17" t="s">
        <v>125</v>
      </c>
      <c r="BM127" s="232" t="s">
        <v>735</v>
      </c>
    </row>
    <row r="128" s="2" customFormat="1">
      <c r="A128" s="38"/>
      <c r="B128" s="39"/>
      <c r="C128" s="40"/>
      <c r="D128" s="234" t="s">
        <v>210</v>
      </c>
      <c r="E128" s="40"/>
      <c r="F128" s="235" t="s">
        <v>736</v>
      </c>
      <c r="G128" s="40"/>
      <c r="H128" s="40"/>
      <c r="I128" s="236"/>
      <c r="J128" s="40"/>
      <c r="K128" s="40"/>
      <c r="L128" s="44"/>
      <c r="M128" s="237"/>
      <c r="N128" s="23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210</v>
      </c>
      <c r="AU128" s="17" t="s">
        <v>84</v>
      </c>
    </row>
    <row r="129" s="2" customFormat="1" ht="24.15" customHeight="1">
      <c r="A129" s="38"/>
      <c r="B129" s="39"/>
      <c r="C129" s="221" t="s">
        <v>86</v>
      </c>
      <c r="D129" s="221" t="s">
        <v>204</v>
      </c>
      <c r="E129" s="222" t="s">
        <v>737</v>
      </c>
      <c r="F129" s="223" t="s">
        <v>738</v>
      </c>
      <c r="G129" s="224" t="s">
        <v>220</v>
      </c>
      <c r="H129" s="225">
        <v>175.5</v>
      </c>
      <c r="I129" s="226"/>
      <c r="J129" s="227">
        <f>ROUND(I129*H129,2)</f>
        <v>0</v>
      </c>
      <c r="K129" s="223" t="s">
        <v>1</v>
      </c>
      <c r="L129" s="44"/>
      <c r="M129" s="228" t="s">
        <v>1</v>
      </c>
      <c r="N129" s="229" t="s">
        <v>42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125</v>
      </c>
      <c r="AT129" s="232" t="s">
        <v>204</v>
      </c>
      <c r="AU129" s="232" t="s">
        <v>84</v>
      </c>
      <c r="AY129" s="17" t="s">
        <v>203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84</v>
      </c>
      <c r="BK129" s="233">
        <f>ROUND(I129*H129,2)</f>
        <v>0</v>
      </c>
      <c r="BL129" s="17" t="s">
        <v>125</v>
      </c>
      <c r="BM129" s="232" t="s">
        <v>739</v>
      </c>
    </row>
    <row r="130" s="2" customFormat="1">
      <c r="A130" s="38"/>
      <c r="B130" s="39"/>
      <c r="C130" s="40"/>
      <c r="D130" s="234" t="s">
        <v>210</v>
      </c>
      <c r="E130" s="40"/>
      <c r="F130" s="235" t="s">
        <v>740</v>
      </c>
      <c r="G130" s="40"/>
      <c r="H130" s="40"/>
      <c r="I130" s="236"/>
      <c r="J130" s="40"/>
      <c r="K130" s="40"/>
      <c r="L130" s="44"/>
      <c r="M130" s="237"/>
      <c r="N130" s="23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210</v>
      </c>
      <c r="AU130" s="17" t="s">
        <v>84</v>
      </c>
    </row>
    <row r="131" s="15" customFormat="1">
      <c r="A131" s="15"/>
      <c r="B131" s="284"/>
      <c r="C131" s="285"/>
      <c r="D131" s="234" t="s">
        <v>268</v>
      </c>
      <c r="E131" s="286" t="s">
        <v>1</v>
      </c>
      <c r="F131" s="287" t="s">
        <v>741</v>
      </c>
      <c r="G131" s="285"/>
      <c r="H131" s="286" t="s">
        <v>1</v>
      </c>
      <c r="I131" s="288"/>
      <c r="J131" s="285"/>
      <c r="K131" s="285"/>
      <c r="L131" s="289"/>
      <c r="M131" s="290"/>
      <c r="N131" s="291"/>
      <c r="O131" s="291"/>
      <c r="P131" s="291"/>
      <c r="Q131" s="291"/>
      <c r="R131" s="291"/>
      <c r="S131" s="291"/>
      <c r="T131" s="29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93" t="s">
        <v>268</v>
      </c>
      <c r="AU131" s="293" t="s">
        <v>84</v>
      </c>
      <c r="AV131" s="15" t="s">
        <v>84</v>
      </c>
      <c r="AW131" s="15" t="s">
        <v>33</v>
      </c>
      <c r="AX131" s="15" t="s">
        <v>77</v>
      </c>
      <c r="AY131" s="293" t="s">
        <v>203</v>
      </c>
    </row>
    <row r="132" s="12" customFormat="1">
      <c r="A132" s="12"/>
      <c r="B132" s="239"/>
      <c r="C132" s="240"/>
      <c r="D132" s="234" t="s">
        <v>268</v>
      </c>
      <c r="E132" s="241" t="s">
        <v>1</v>
      </c>
      <c r="F132" s="242" t="s">
        <v>742</v>
      </c>
      <c r="G132" s="240"/>
      <c r="H132" s="243">
        <v>175.5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9" t="s">
        <v>268</v>
      </c>
      <c r="AU132" s="249" t="s">
        <v>84</v>
      </c>
      <c r="AV132" s="12" t="s">
        <v>86</v>
      </c>
      <c r="AW132" s="12" t="s">
        <v>33</v>
      </c>
      <c r="AX132" s="12" t="s">
        <v>77</v>
      </c>
      <c r="AY132" s="249" t="s">
        <v>203</v>
      </c>
    </row>
    <row r="133" s="13" customFormat="1">
      <c r="A133" s="13"/>
      <c r="B133" s="250"/>
      <c r="C133" s="251"/>
      <c r="D133" s="234" t="s">
        <v>268</v>
      </c>
      <c r="E133" s="252" t="s">
        <v>1</v>
      </c>
      <c r="F133" s="253" t="s">
        <v>271</v>
      </c>
      <c r="G133" s="251"/>
      <c r="H133" s="254">
        <v>175.5</v>
      </c>
      <c r="I133" s="255"/>
      <c r="J133" s="251"/>
      <c r="K133" s="251"/>
      <c r="L133" s="256"/>
      <c r="M133" s="297"/>
      <c r="N133" s="298"/>
      <c r="O133" s="298"/>
      <c r="P133" s="298"/>
      <c r="Q133" s="298"/>
      <c r="R133" s="298"/>
      <c r="S133" s="298"/>
      <c r="T133" s="2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268</v>
      </c>
      <c r="AU133" s="260" t="s">
        <v>84</v>
      </c>
      <c r="AV133" s="13" t="s">
        <v>125</v>
      </c>
      <c r="AW133" s="13" t="s">
        <v>33</v>
      </c>
      <c r="AX133" s="13" t="s">
        <v>84</v>
      </c>
      <c r="AY133" s="260" t="s">
        <v>203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q6GLeIfh0KyBiQSbnvO8sTAeORypdFhZLJb7/3GSOiC0Axhn/lk+YzNDWtDq2HlyE/y6vKR+RtnlxGfmQoj3bA==" hashValue="TQ1Mz1FzRvLhvxTzO7QoSC+gysB8YDRwDL6+yPNDkcriClwOEWWBDqqIVqa5Ghfj6qCbAPHmflAPO3KLqrf3RA==" algorithmName="SHA-512" password="CC35"/>
  <autoFilter ref="C124:K13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743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ROUND((SUM(BE126:BE132)),  2)</f>
        <v>0</v>
      </c>
      <c r="G37" s="38"/>
      <c r="H37" s="38"/>
      <c r="I37" s="165">
        <v>0.20999999999999999</v>
      </c>
      <c r="J37" s="164">
        <f>ROUND(((SUM(BE126:BE132))*I37),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ROUND((SUM(BF126:BF132)),  2)</f>
        <v>0</v>
      </c>
      <c r="G38" s="38"/>
      <c r="H38" s="38"/>
      <c r="I38" s="165">
        <v>0.12</v>
      </c>
      <c r="J38" s="164">
        <f>ROUND(((SUM(BF126:BF132))*I38),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ROUND((SUM(BG126:BG132)),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ROUND((SUM(BH126:BH132)),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ROUND((SUM(BI126:BI132)),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11444 - Mobilní výstavní stojany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744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75"/>
      <c r="C102" s="132"/>
      <c r="D102" s="276" t="s">
        <v>745</v>
      </c>
      <c r="E102" s="277"/>
      <c r="F102" s="277"/>
      <c r="G102" s="277"/>
      <c r="H102" s="277"/>
      <c r="I102" s="277"/>
      <c r="J102" s="278">
        <f>J128</f>
        <v>0</v>
      </c>
      <c r="K102" s="132"/>
      <c r="L102" s="279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189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Revitalizace náměstí Míru v Tišnově, etapa 1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173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23.25" customHeight="1">
      <c r="B114" s="21"/>
      <c r="C114" s="22"/>
      <c r="D114" s="22"/>
      <c r="E114" s="184" t="s">
        <v>174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175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5" t="s">
        <v>396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177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11444 - Mobilní výstavní stojany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Tišnov</v>
      </c>
      <c r="G120" s="40"/>
      <c r="H120" s="40"/>
      <c r="I120" s="32" t="s">
        <v>22</v>
      </c>
      <c r="J120" s="79" t="str">
        <f>IF(J16="","",J16)</f>
        <v>2. 5. 2024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>Město Tišnov, náměstí Míru 111, 666 01 Tišnov</v>
      </c>
      <c r="G122" s="40"/>
      <c r="H122" s="40"/>
      <c r="I122" s="32" t="s">
        <v>30</v>
      </c>
      <c r="J122" s="36" t="str">
        <f>E25</f>
        <v>Ing. Petr Velička autorizovaný architekt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IF(E22="","",E22)</f>
        <v>Vyplň údaj</v>
      </c>
      <c r="G123" s="40"/>
      <c r="H123" s="40"/>
      <c r="I123" s="32" t="s">
        <v>34</v>
      </c>
      <c r="J123" s="36" t="str">
        <f>E28</f>
        <v>Čiklová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96"/>
      <c r="B125" s="197"/>
      <c r="C125" s="198" t="s">
        <v>190</v>
      </c>
      <c r="D125" s="199" t="s">
        <v>62</v>
      </c>
      <c r="E125" s="199" t="s">
        <v>58</v>
      </c>
      <c r="F125" s="199" t="s">
        <v>59</v>
      </c>
      <c r="G125" s="199" t="s">
        <v>191</v>
      </c>
      <c r="H125" s="199" t="s">
        <v>192</v>
      </c>
      <c r="I125" s="199" t="s">
        <v>193</v>
      </c>
      <c r="J125" s="199" t="s">
        <v>181</v>
      </c>
      <c r="K125" s="200" t="s">
        <v>194</v>
      </c>
      <c r="L125" s="201"/>
      <c r="M125" s="100" t="s">
        <v>1</v>
      </c>
      <c r="N125" s="101" t="s">
        <v>41</v>
      </c>
      <c r="O125" s="101" t="s">
        <v>195</v>
      </c>
      <c r="P125" s="101" t="s">
        <v>196</v>
      </c>
      <c r="Q125" s="101" t="s">
        <v>197</v>
      </c>
      <c r="R125" s="101" t="s">
        <v>198</v>
      </c>
      <c r="S125" s="101" t="s">
        <v>199</v>
      </c>
      <c r="T125" s="102" t="s">
        <v>200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8"/>
      <c r="B126" s="39"/>
      <c r="C126" s="107" t="s">
        <v>201</v>
      </c>
      <c r="D126" s="40"/>
      <c r="E126" s="40"/>
      <c r="F126" s="40"/>
      <c r="G126" s="40"/>
      <c r="H126" s="40"/>
      <c r="I126" s="40"/>
      <c r="J126" s="202">
        <f>BK126</f>
        <v>0</v>
      </c>
      <c r="K126" s="40"/>
      <c r="L126" s="44"/>
      <c r="M126" s="103"/>
      <c r="N126" s="203"/>
      <c r="O126" s="104"/>
      <c r="P126" s="204">
        <f>P127</f>
        <v>0</v>
      </c>
      <c r="Q126" s="104"/>
      <c r="R126" s="204">
        <f>R127</f>
        <v>0</v>
      </c>
      <c r="S126" s="104"/>
      <c r="T126" s="205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183</v>
      </c>
      <c r="BK126" s="206">
        <f>BK127</f>
        <v>0</v>
      </c>
    </row>
    <row r="127" s="11" customFormat="1" ht="25.92" customHeight="1">
      <c r="A127" s="11"/>
      <c r="B127" s="207"/>
      <c r="C127" s="208"/>
      <c r="D127" s="209" t="s">
        <v>76</v>
      </c>
      <c r="E127" s="210" t="s">
        <v>416</v>
      </c>
      <c r="F127" s="210" t="s">
        <v>746</v>
      </c>
      <c r="G127" s="208"/>
      <c r="H127" s="208"/>
      <c r="I127" s="211"/>
      <c r="J127" s="212">
        <f>BK127</f>
        <v>0</v>
      </c>
      <c r="K127" s="208"/>
      <c r="L127" s="213"/>
      <c r="M127" s="214"/>
      <c r="N127" s="215"/>
      <c r="O127" s="215"/>
      <c r="P127" s="216">
        <f>P128</f>
        <v>0</v>
      </c>
      <c r="Q127" s="215"/>
      <c r="R127" s="216">
        <f>R128</f>
        <v>0</v>
      </c>
      <c r="S127" s="215"/>
      <c r="T127" s="217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8" t="s">
        <v>84</v>
      </c>
      <c r="AT127" s="219" t="s">
        <v>76</v>
      </c>
      <c r="AU127" s="219" t="s">
        <v>77</v>
      </c>
      <c r="AY127" s="218" t="s">
        <v>203</v>
      </c>
      <c r="BK127" s="220">
        <f>BK128</f>
        <v>0</v>
      </c>
    </row>
    <row r="128" s="11" customFormat="1" ht="22.8" customHeight="1">
      <c r="A128" s="11"/>
      <c r="B128" s="207"/>
      <c r="C128" s="208"/>
      <c r="D128" s="209" t="s">
        <v>76</v>
      </c>
      <c r="E128" s="280" t="s">
        <v>747</v>
      </c>
      <c r="F128" s="280" t="s">
        <v>146</v>
      </c>
      <c r="G128" s="208"/>
      <c r="H128" s="208"/>
      <c r="I128" s="211"/>
      <c r="J128" s="281">
        <f>BK128</f>
        <v>0</v>
      </c>
      <c r="K128" s="208"/>
      <c r="L128" s="213"/>
      <c r="M128" s="214"/>
      <c r="N128" s="215"/>
      <c r="O128" s="215"/>
      <c r="P128" s="216">
        <f>SUM(P129:P132)</f>
        <v>0</v>
      </c>
      <c r="Q128" s="215"/>
      <c r="R128" s="216">
        <f>SUM(R129:R132)</f>
        <v>0</v>
      </c>
      <c r="S128" s="215"/>
      <c r="T128" s="217">
        <f>SUM(T129:T132)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8" t="s">
        <v>84</v>
      </c>
      <c r="AT128" s="219" t="s">
        <v>76</v>
      </c>
      <c r="AU128" s="219" t="s">
        <v>84</v>
      </c>
      <c r="AY128" s="218" t="s">
        <v>203</v>
      </c>
      <c r="BK128" s="220">
        <f>SUM(BK129:BK132)</f>
        <v>0</v>
      </c>
    </row>
    <row r="129" s="2" customFormat="1" ht="66.75" customHeight="1">
      <c r="A129" s="38"/>
      <c r="B129" s="39"/>
      <c r="C129" s="261" t="s">
        <v>84</v>
      </c>
      <c r="D129" s="261" t="s">
        <v>273</v>
      </c>
      <c r="E129" s="262" t="s">
        <v>748</v>
      </c>
      <c r="F129" s="263" t="s">
        <v>749</v>
      </c>
      <c r="G129" s="264" t="s">
        <v>266</v>
      </c>
      <c r="H129" s="265">
        <v>20</v>
      </c>
      <c r="I129" s="266"/>
      <c r="J129" s="267">
        <f>ROUND(I129*H129,2)</f>
        <v>0</v>
      </c>
      <c r="K129" s="263" t="s">
        <v>1</v>
      </c>
      <c r="L129" s="268"/>
      <c r="M129" s="269" t="s">
        <v>1</v>
      </c>
      <c r="N129" s="270" t="s">
        <v>42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237</v>
      </c>
      <c r="AT129" s="232" t="s">
        <v>273</v>
      </c>
      <c r="AU129" s="232" t="s">
        <v>86</v>
      </c>
      <c r="AY129" s="17" t="s">
        <v>203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84</v>
      </c>
      <c r="BK129" s="233">
        <f>ROUND(I129*H129,2)</f>
        <v>0</v>
      </c>
      <c r="BL129" s="17" t="s">
        <v>125</v>
      </c>
      <c r="BM129" s="232" t="s">
        <v>750</v>
      </c>
    </row>
    <row r="130" s="2" customFormat="1">
      <c r="A130" s="38"/>
      <c r="B130" s="39"/>
      <c r="C130" s="40"/>
      <c r="D130" s="234" t="s">
        <v>210</v>
      </c>
      <c r="E130" s="40"/>
      <c r="F130" s="235" t="s">
        <v>749</v>
      </c>
      <c r="G130" s="40"/>
      <c r="H130" s="40"/>
      <c r="I130" s="236"/>
      <c r="J130" s="40"/>
      <c r="K130" s="40"/>
      <c r="L130" s="44"/>
      <c r="M130" s="237"/>
      <c r="N130" s="23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210</v>
      </c>
      <c r="AU130" s="17" t="s">
        <v>86</v>
      </c>
    </row>
    <row r="131" s="2" customFormat="1" ht="24.15" customHeight="1">
      <c r="A131" s="38"/>
      <c r="B131" s="39"/>
      <c r="C131" s="261" t="s">
        <v>86</v>
      </c>
      <c r="D131" s="261" t="s">
        <v>273</v>
      </c>
      <c r="E131" s="262" t="s">
        <v>751</v>
      </c>
      <c r="F131" s="263" t="s">
        <v>752</v>
      </c>
      <c r="G131" s="264" t="s">
        <v>266</v>
      </c>
      <c r="H131" s="265">
        <v>40</v>
      </c>
      <c r="I131" s="266"/>
      <c r="J131" s="267">
        <f>ROUND(I131*H131,2)</f>
        <v>0</v>
      </c>
      <c r="K131" s="263" t="s">
        <v>1</v>
      </c>
      <c r="L131" s="268"/>
      <c r="M131" s="269" t="s">
        <v>1</v>
      </c>
      <c r="N131" s="270" t="s">
        <v>42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237</v>
      </c>
      <c r="AT131" s="232" t="s">
        <v>273</v>
      </c>
      <c r="AU131" s="232" t="s">
        <v>86</v>
      </c>
      <c r="AY131" s="17" t="s">
        <v>203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84</v>
      </c>
      <c r="BK131" s="233">
        <f>ROUND(I131*H131,2)</f>
        <v>0</v>
      </c>
      <c r="BL131" s="17" t="s">
        <v>125</v>
      </c>
      <c r="BM131" s="232" t="s">
        <v>753</v>
      </c>
    </row>
    <row r="132" s="2" customFormat="1">
      <c r="A132" s="38"/>
      <c r="B132" s="39"/>
      <c r="C132" s="40"/>
      <c r="D132" s="234" t="s">
        <v>210</v>
      </c>
      <c r="E132" s="40"/>
      <c r="F132" s="235" t="s">
        <v>752</v>
      </c>
      <c r="G132" s="40"/>
      <c r="H132" s="40"/>
      <c r="I132" s="236"/>
      <c r="J132" s="40"/>
      <c r="K132" s="40"/>
      <c r="L132" s="44"/>
      <c r="M132" s="271"/>
      <c r="N132" s="272"/>
      <c r="O132" s="273"/>
      <c r="P132" s="273"/>
      <c r="Q132" s="273"/>
      <c r="R132" s="273"/>
      <c r="S132" s="273"/>
      <c r="T132" s="274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210</v>
      </c>
      <c r="AU132" s="17" t="s">
        <v>86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z5+LU2rBwTexeST63tYwPuPvJGe/WzI+f+at+xSqaF7I+Rnl3oRERbv5TQ7mlETmbVOHQt7unO4/56wnl3n02w==" hashValue="yt7LF1QP4U7taSvAZSM8UO+2b5+MEHsUbbP0OkpZ6VWSmPLZ3AED8Mx97BfKZVlpm2HHGsA0yyMKWEf6vSbZyA==" algorithmName="SHA-512" password="CC35"/>
  <autoFilter ref="C125:K13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150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754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ROUND((SUM(BE125:BE183)),  2)</f>
        <v>0</v>
      </c>
      <c r="G37" s="38"/>
      <c r="H37" s="38"/>
      <c r="I37" s="165">
        <v>0.20999999999999999</v>
      </c>
      <c r="J37" s="164">
        <f>ROUND(((SUM(BE125:BE183))*I37),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ROUND((SUM(BF125:BF183)),  2)</f>
        <v>0</v>
      </c>
      <c r="G38" s="38"/>
      <c r="H38" s="38"/>
      <c r="I38" s="165">
        <v>0.12</v>
      </c>
      <c r="J38" s="164">
        <f>ROUND(((SUM(BF125:BF183))*I38),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ROUND((SUM(BG125:BG183)),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ROUND((SUM(BH125:BH183)),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ROUND((SUM(BI125:BI183)),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396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321 - SO 01.2.2 - Vegetační úpravy - odstranění stávající vegetace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755</v>
      </c>
      <c r="E101" s="193"/>
      <c r="F101" s="193"/>
      <c r="G101" s="193"/>
      <c r="H101" s="193"/>
      <c r="I101" s="193"/>
      <c r="J101" s="194">
        <f>J126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189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Revitalizace náměstí Míru v Tišnově, etapa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173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1" customFormat="1" ht="23.25" customHeight="1">
      <c r="B113" s="21"/>
      <c r="C113" s="22"/>
      <c r="D113" s="22"/>
      <c r="E113" s="184" t="s">
        <v>174</v>
      </c>
      <c r="F113" s="22"/>
      <c r="G113" s="22"/>
      <c r="H113" s="22"/>
      <c r="I113" s="22"/>
      <c r="J113" s="22"/>
      <c r="K113" s="22"/>
      <c r="L113" s="20"/>
    </row>
    <row r="114" s="1" customFormat="1" ht="12" customHeight="1">
      <c r="B114" s="21"/>
      <c r="C114" s="32" t="s">
        <v>175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5" t="s">
        <v>396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177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E13</f>
        <v>321 - SO 01.2.2 - Vegetační úpravy - odstranění stávající vegetace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F16</f>
        <v>Tišnov</v>
      </c>
      <c r="G119" s="40"/>
      <c r="H119" s="40"/>
      <c r="I119" s="32" t="s">
        <v>22</v>
      </c>
      <c r="J119" s="79" t="str">
        <f>IF(J16="","",J16)</f>
        <v>2. 5. 2024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E19</f>
        <v>Město Tišnov, náměstí Míru 111, 666 01 Tišnov</v>
      </c>
      <c r="G121" s="40"/>
      <c r="H121" s="40"/>
      <c r="I121" s="32" t="s">
        <v>30</v>
      </c>
      <c r="J121" s="36" t="str">
        <f>E25</f>
        <v>Ing. Petr Velička autorizovaný architekt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IF(E22="","",E22)</f>
        <v>Vyplň údaj</v>
      </c>
      <c r="G122" s="40"/>
      <c r="H122" s="40"/>
      <c r="I122" s="32" t="s">
        <v>34</v>
      </c>
      <c r="J122" s="36" t="str">
        <f>E28</f>
        <v>Čiklová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6"/>
      <c r="B124" s="197"/>
      <c r="C124" s="198" t="s">
        <v>190</v>
      </c>
      <c r="D124" s="199" t="s">
        <v>62</v>
      </c>
      <c r="E124" s="199" t="s">
        <v>58</v>
      </c>
      <c r="F124" s="199" t="s">
        <v>59</v>
      </c>
      <c r="G124" s="199" t="s">
        <v>191</v>
      </c>
      <c r="H124" s="199" t="s">
        <v>192</v>
      </c>
      <c r="I124" s="199" t="s">
        <v>193</v>
      </c>
      <c r="J124" s="199" t="s">
        <v>181</v>
      </c>
      <c r="K124" s="200" t="s">
        <v>194</v>
      </c>
      <c r="L124" s="201"/>
      <c r="M124" s="100" t="s">
        <v>1</v>
      </c>
      <c r="N124" s="101" t="s">
        <v>41</v>
      </c>
      <c r="O124" s="101" t="s">
        <v>195</v>
      </c>
      <c r="P124" s="101" t="s">
        <v>196</v>
      </c>
      <c r="Q124" s="101" t="s">
        <v>197</v>
      </c>
      <c r="R124" s="101" t="s">
        <v>198</v>
      </c>
      <c r="S124" s="101" t="s">
        <v>199</v>
      </c>
      <c r="T124" s="102" t="s">
        <v>200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8"/>
      <c r="B125" s="39"/>
      <c r="C125" s="107" t="s">
        <v>201</v>
      </c>
      <c r="D125" s="40"/>
      <c r="E125" s="40"/>
      <c r="F125" s="40"/>
      <c r="G125" s="40"/>
      <c r="H125" s="40"/>
      <c r="I125" s="40"/>
      <c r="J125" s="202">
        <f>BK125</f>
        <v>0</v>
      </c>
      <c r="K125" s="40"/>
      <c r="L125" s="44"/>
      <c r="M125" s="103"/>
      <c r="N125" s="203"/>
      <c r="O125" s="104"/>
      <c r="P125" s="204">
        <f>P126</f>
        <v>0</v>
      </c>
      <c r="Q125" s="104"/>
      <c r="R125" s="204">
        <f>R126</f>
        <v>0.096100000000000005</v>
      </c>
      <c r="S125" s="104"/>
      <c r="T125" s="205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183</v>
      </c>
      <c r="BK125" s="206">
        <f>BK126</f>
        <v>0</v>
      </c>
    </row>
    <row r="126" s="11" customFormat="1" ht="25.92" customHeight="1">
      <c r="A126" s="11"/>
      <c r="B126" s="207"/>
      <c r="C126" s="208"/>
      <c r="D126" s="209" t="s">
        <v>76</v>
      </c>
      <c r="E126" s="210" t="s">
        <v>731</v>
      </c>
      <c r="F126" s="210" t="s">
        <v>756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SUM(P127:P183)</f>
        <v>0</v>
      </c>
      <c r="Q126" s="215"/>
      <c r="R126" s="216">
        <f>SUM(R127:R183)</f>
        <v>0.096100000000000005</v>
      </c>
      <c r="S126" s="215"/>
      <c r="T126" s="217">
        <f>SUM(T127:T183)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8" t="s">
        <v>84</v>
      </c>
      <c r="AT126" s="219" t="s">
        <v>76</v>
      </c>
      <c r="AU126" s="219" t="s">
        <v>77</v>
      </c>
      <c r="AY126" s="218" t="s">
        <v>203</v>
      </c>
      <c r="BK126" s="220">
        <f>SUM(BK127:BK183)</f>
        <v>0</v>
      </c>
    </row>
    <row r="127" s="2" customFormat="1" ht="37.8" customHeight="1">
      <c r="A127" s="38"/>
      <c r="B127" s="39"/>
      <c r="C127" s="221" t="s">
        <v>84</v>
      </c>
      <c r="D127" s="221" t="s">
        <v>204</v>
      </c>
      <c r="E127" s="222" t="s">
        <v>757</v>
      </c>
      <c r="F127" s="223" t="s">
        <v>758</v>
      </c>
      <c r="G127" s="224" t="s">
        <v>227</v>
      </c>
      <c r="H127" s="225">
        <v>300</v>
      </c>
      <c r="I127" s="226"/>
      <c r="J127" s="227">
        <f>ROUND(I127*H127,2)</f>
        <v>0</v>
      </c>
      <c r="K127" s="223" t="s">
        <v>420</v>
      </c>
      <c r="L127" s="44"/>
      <c r="M127" s="228" t="s">
        <v>1</v>
      </c>
      <c r="N127" s="229" t="s">
        <v>42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125</v>
      </c>
      <c r="AT127" s="232" t="s">
        <v>204</v>
      </c>
      <c r="AU127" s="232" t="s">
        <v>84</v>
      </c>
      <c r="AY127" s="17" t="s">
        <v>203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84</v>
      </c>
      <c r="BK127" s="233">
        <f>ROUND(I127*H127,2)</f>
        <v>0</v>
      </c>
      <c r="BL127" s="17" t="s">
        <v>125</v>
      </c>
      <c r="BM127" s="232" t="s">
        <v>759</v>
      </c>
    </row>
    <row r="128" s="2" customFormat="1">
      <c r="A128" s="38"/>
      <c r="B128" s="39"/>
      <c r="C128" s="40"/>
      <c r="D128" s="234" t="s">
        <v>210</v>
      </c>
      <c r="E128" s="40"/>
      <c r="F128" s="235" t="s">
        <v>760</v>
      </c>
      <c r="G128" s="40"/>
      <c r="H128" s="40"/>
      <c r="I128" s="236"/>
      <c r="J128" s="40"/>
      <c r="K128" s="40"/>
      <c r="L128" s="44"/>
      <c r="M128" s="237"/>
      <c r="N128" s="23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210</v>
      </c>
      <c r="AU128" s="17" t="s">
        <v>84</v>
      </c>
    </row>
    <row r="129" s="2" customFormat="1">
      <c r="A129" s="38"/>
      <c r="B129" s="39"/>
      <c r="C129" s="40"/>
      <c r="D129" s="282" t="s">
        <v>423</v>
      </c>
      <c r="E129" s="40"/>
      <c r="F129" s="283" t="s">
        <v>761</v>
      </c>
      <c r="G129" s="40"/>
      <c r="H129" s="40"/>
      <c r="I129" s="236"/>
      <c r="J129" s="40"/>
      <c r="K129" s="40"/>
      <c r="L129" s="44"/>
      <c r="M129" s="237"/>
      <c r="N129" s="23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423</v>
      </c>
      <c r="AU129" s="17" t="s">
        <v>84</v>
      </c>
    </row>
    <row r="130" s="2" customFormat="1" ht="24.15" customHeight="1">
      <c r="A130" s="38"/>
      <c r="B130" s="39"/>
      <c r="C130" s="221" t="s">
        <v>86</v>
      </c>
      <c r="D130" s="221" t="s">
        <v>204</v>
      </c>
      <c r="E130" s="222" t="s">
        <v>762</v>
      </c>
      <c r="F130" s="223" t="s">
        <v>763</v>
      </c>
      <c r="G130" s="224" t="s">
        <v>266</v>
      </c>
      <c r="H130" s="225">
        <v>19</v>
      </c>
      <c r="I130" s="226"/>
      <c r="J130" s="227">
        <f>ROUND(I130*H130,2)</f>
        <v>0</v>
      </c>
      <c r="K130" s="223" t="s">
        <v>420</v>
      </c>
      <c r="L130" s="44"/>
      <c r="M130" s="228" t="s">
        <v>1</v>
      </c>
      <c r="N130" s="229" t="s">
        <v>42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125</v>
      </c>
      <c r="AT130" s="232" t="s">
        <v>204</v>
      </c>
      <c r="AU130" s="232" t="s">
        <v>84</v>
      </c>
      <c r="AY130" s="17" t="s">
        <v>203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84</v>
      </c>
      <c r="BK130" s="233">
        <f>ROUND(I130*H130,2)</f>
        <v>0</v>
      </c>
      <c r="BL130" s="17" t="s">
        <v>125</v>
      </c>
      <c r="BM130" s="232" t="s">
        <v>764</v>
      </c>
    </row>
    <row r="131" s="2" customFormat="1">
      <c r="A131" s="38"/>
      <c r="B131" s="39"/>
      <c r="C131" s="40"/>
      <c r="D131" s="234" t="s">
        <v>210</v>
      </c>
      <c r="E131" s="40"/>
      <c r="F131" s="235" t="s">
        <v>765</v>
      </c>
      <c r="G131" s="40"/>
      <c r="H131" s="40"/>
      <c r="I131" s="236"/>
      <c r="J131" s="40"/>
      <c r="K131" s="40"/>
      <c r="L131" s="44"/>
      <c r="M131" s="237"/>
      <c r="N131" s="23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210</v>
      </c>
      <c r="AU131" s="17" t="s">
        <v>84</v>
      </c>
    </row>
    <row r="132" s="2" customFormat="1">
      <c r="A132" s="38"/>
      <c r="B132" s="39"/>
      <c r="C132" s="40"/>
      <c r="D132" s="282" t="s">
        <v>423</v>
      </c>
      <c r="E132" s="40"/>
      <c r="F132" s="283" t="s">
        <v>766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423</v>
      </c>
      <c r="AU132" s="17" t="s">
        <v>84</v>
      </c>
    </row>
    <row r="133" s="2" customFormat="1" ht="24.15" customHeight="1">
      <c r="A133" s="38"/>
      <c r="B133" s="39"/>
      <c r="C133" s="221" t="s">
        <v>94</v>
      </c>
      <c r="D133" s="221" t="s">
        <v>204</v>
      </c>
      <c r="E133" s="222" t="s">
        <v>767</v>
      </c>
      <c r="F133" s="223" t="s">
        <v>768</v>
      </c>
      <c r="G133" s="224" t="s">
        <v>266</v>
      </c>
      <c r="H133" s="225">
        <v>18</v>
      </c>
      <c r="I133" s="226"/>
      <c r="J133" s="227">
        <f>ROUND(I133*H133,2)</f>
        <v>0</v>
      </c>
      <c r="K133" s="223" t="s">
        <v>420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769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770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2" customFormat="1">
      <c r="A135" s="38"/>
      <c r="B135" s="39"/>
      <c r="C135" s="40"/>
      <c r="D135" s="282" t="s">
        <v>423</v>
      </c>
      <c r="E135" s="40"/>
      <c r="F135" s="283" t="s">
        <v>771</v>
      </c>
      <c r="G135" s="40"/>
      <c r="H135" s="40"/>
      <c r="I135" s="236"/>
      <c r="J135" s="40"/>
      <c r="K135" s="40"/>
      <c r="L135" s="44"/>
      <c r="M135" s="237"/>
      <c r="N135" s="23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423</v>
      </c>
      <c r="AU135" s="17" t="s">
        <v>84</v>
      </c>
    </row>
    <row r="136" s="2" customFormat="1" ht="24.15" customHeight="1">
      <c r="A136" s="38"/>
      <c r="B136" s="39"/>
      <c r="C136" s="221" t="s">
        <v>125</v>
      </c>
      <c r="D136" s="221" t="s">
        <v>204</v>
      </c>
      <c r="E136" s="222" t="s">
        <v>772</v>
      </c>
      <c r="F136" s="223" t="s">
        <v>773</v>
      </c>
      <c r="G136" s="224" t="s">
        <v>266</v>
      </c>
      <c r="H136" s="225">
        <v>15</v>
      </c>
      <c r="I136" s="226"/>
      <c r="J136" s="227">
        <f>ROUND(I136*H136,2)</f>
        <v>0</v>
      </c>
      <c r="K136" s="223" t="s">
        <v>420</v>
      </c>
      <c r="L136" s="44"/>
      <c r="M136" s="228" t="s">
        <v>1</v>
      </c>
      <c r="N136" s="229" t="s">
        <v>42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125</v>
      </c>
      <c r="AT136" s="232" t="s">
        <v>204</v>
      </c>
      <c r="AU136" s="232" t="s">
        <v>84</v>
      </c>
      <c r="AY136" s="17" t="s">
        <v>203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84</v>
      </c>
      <c r="BK136" s="233">
        <f>ROUND(I136*H136,2)</f>
        <v>0</v>
      </c>
      <c r="BL136" s="17" t="s">
        <v>125</v>
      </c>
      <c r="BM136" s="232" t="s">
        <v>774</v>
      </c>
    </row>
    <row r="137" s="2" customFormat="1">
      <c r="A137" s="38"/>
      <c r="B137" s="39"/>
      <c r="C137" s="40"/>
      <c r="D137" s="234" t="s">
        <v>210</v>
      </c>
      <c r="E137" s="40"/>
      <c r="F137" s="235" t="s">
        <v>775</v>
      </c>
      <c r="G137" s="40"/>
      <c r="H137" s="40"/>
      <c r="I137" s="236"/>
      <c r="J137" s="40"/>
      <c r="K137" s="40"/>
      <c r="L137" s="44"/>
      <c r="M137" s="237"/>
      <c r="N137" s="23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210</v>
      </c>
      <c r="AU137" s="17" t="s">
        <v>84</v>
      </c>
    </row>
    <row r="138" s="2" customFormat="1">
      <c r="A138" s="38"/>
      <c r="B138" s="39"/>
      <c r="C138" s="40"/>
      <c r="D138" s="282" t="s">
        <v>423</v>
      </c>
      <c r="E138" s="40"/>
      <c r="F138" s="283" t="s">
        <v>776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423</v>
      </c>
      <c r="AU138" s="17" t="s">
        <v>84</v>
      </c>
    </row>
    <row r="139" s="2" customFormat="1" ht="24.15" customHeight="1">
      <c r="A139" s="38"/>
      <c r="B139" s="39"/>
      <c r="C139" s="221" t="s">
        <v>224</v>
      </c>
      <c r="D139" s="221" t="s">
        <v>204</v>
      </c>
      <c r="E139" s="222" t="s">
        <v>777</v>
      </c>
      <c r="F139" s="223" t="s">
        <v>778</v>
      </c>
      <c r="G139" s="224" t="s">
        <v>266</v>
      </c>
      <c r="H139" s="225">
        <v>1</v>
      </c>
      <c r="I139" s="226"/>
      <c r="J139" s="227">
        <f>ROUND(I139*H139,2)</f>
        <v>0</v>
      </c>
      <c r="K139" s="223" t="s">
        <v>420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84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779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780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84</v>
      </c>
    </row>
    <row r="141" s="2" customFormat="1">
      <c r="A141" s="38"/>
      <c r="B141" s="39"/>
      <c r="C141" s="40"/>
      <c r="D141" s="282" t="s">
        <v>423</v>
      </c>
      <c r="E141" s="40"/>
      <c r="F141" s="283" t="s">
        <v>781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423</v>
      </c>
      <c r="AU141" s="17" t="s">
        <v>84</v>
      </c>
    </row>
    <row r="142" s="2" customFormat="1" ht="24.15" customHeight="1">
      <c r="A142" s="38"/>
      <c r="B142" s="39"/>
      <c r="C142" s="221" t="s">
        <v>229</v>
      </c>
      <c r="D142" s="221" t="s">
        <v>204</v>
      </c>
      <c r="E142" s="222" t="s">
        <v>782</v>
      </c>
      <c r="F142" s="223" t="s">
        <v>783</v>
      </c>
      <c r="G142" s="224" t="s">
        <v>266</v>
      </c>
      <c r="H142" s="225">
        <v>1</v>
      </c>
      <c r="I142" s="226"/>
      <c r="J142" s="227">
        <f>ROUND(I142*H142,2)</f>
        <v>0</v>
      </c>
      <c r="K142" s="223" t="s">
        <v>420</v>
      </c>
      <c r="L142" s="44"/>
      <c r="M142" s="228" t="s">
        <v>1</v>
      </c>
      <c r="N142" s="229" t="s">
        <v>42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125</v>
      </c>
      <c r="AT142" s="232" t="s">
        <v>204</v>
      </c>
      <c r="AU142" s="232" t="s">
        <v>84</v>
      </c>
      <c r="AY142" s="17" t="s">
        <v>203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84</v>
      </c>
      <c r="BK142" s="233">
        <f>ROUND(I142*H142,2)</f>
        <v>0</v>
      </c>
      <c r="BL142" s="17" t="s">
        <v>125</v>
      </c>
      <c r="BM142" s="232" t="s">
        <v>784</v>
      </c>
    </row>
    <row r="143" s="2" customFormat="1">
      <c r="A143" s="38"/>
      <c r="B143" s="39"/>
      <c r="C143" s="40"/>
      <c r="D143" s="234" t="s">
        <v>210</v>
      </c>
      <c r="E143" s="40"/>
      <c r="F143" s="235" t="s">
        <v>785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210</v>
      </c>
      <c r="AU143" s="17" t="s">
        <v>84</v>
      </c>
    </row>
    <row r="144" s="2" customFormat="1">
      <c r="A144" s="38"/>
      <c r="B144" s="39"/>
      <c r="C144" s="40"/>
      <c r="D144" s="282" t="s">
        <v>423</v>
      </c>
      <c r="E144" s="40"/>
      <c r="F144" s="283" t="s">
        <v>786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423</v>
      </c>
      <c r="AU144" s="17" t="s">
        <v>84</v>
      </c>
    </row>
    <row r="145" s="2" customFormat="1" ht="24.15" customHeight="1">
      <c r="A145" s="38"/>
      <c r="B145" s="39"/>
      <c r="C145" s="221" t="s">
        <v>233</v>
      </c>
      <c r="D145" s="221" t="s">
        <v>204</v>
      </c>
      <c r="E145" s="222" t="s">
        <v>787</v>
      </c>
      <c r="F145" s="223" t="s">
        <v>788</v>
      </c>
      <c r="G145" s="224" t="s">
        <v>227</v>
      </c>
      <c r="H145" s="225">
        <v>300</v>
      </c>
      <c r="I145" s="226"/>
      <c r="J145" s="227">
        <f>ROUND(I145*H145,2)</f>
        <v>0</v>
      </c>
      <c r="K145" s="223" t="s">
        <v>420</v>
      </c>
      <c r="L145" s="44"/>
      <c r="M145" s="228" t="s">
        <v>1</v>
      </c>
      <c r="N145" s="229" t="s">
        <v>42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125</v>
      </c>
      <c r="AT145" s="232" t="s">
        <v>204</v>
      </c>
      <c r="AU145" s="232" t="s">
        <v>84</v>
      </c>
      <c r="AY145" s="17" t="s">
        <v>203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84</v>
      </c>
      <c r="BK145" s="233">
        <f>ROUND(I145*H145,2)</f>
        <v>0</v>
      </c>
      <c r="BL145" s="17" t="s">
        <v>125</v>
      </c>
      <c r="BM145" s="232" t="s">
        <v>789</v>
      </c>
    </row>
    <row r="146" s="2" customFormat="1">
      <c r="A146" s="38"/>
      <c r="B146" s="39"/>
      <c r="C146" s="40"/>
      <c r="D146" s="234" t="s">
        <v>210</v>
      </c>
      <c r="E146" s="40"/>
      <c r="F146" s="235" t="s">
        <v>790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210</v>
      </c>
      <c r="AU146" s="17" t="s">
        <v>84</v>
      </c>
    </row>
    <row r="147" s="2" customFormat="1">
      <c r="A147" s="38"/>
      <c r="B147" s="39"/>
      <c r="C147" s="40"/>
      <c r="D147" s="282" t="s">
        <v>423</v>
      </c>
      <c r="E147" s="40"/>
      <c r="F147" s="283" t="s">
        <v>791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423</v>
      </c>
      <c r="AU147" s="17" t="s">
        <v>84</v>
      </c>
    </row>
    <row r="148" s="2" customFormat="1" ht="33" customHeight="1">
      <c r="A148" s="38"/>
      <c r="B148" s="39"/>
      <c r="C148" s="221" t="s">
        <v>237</v>
      </c>
      <c r="D148" s="221" t="s">
        <v>204</v>
      </c>
      <c r="E148" s="222" t="s">
        <v>792</v>
      </c>
      <c r="F148" s="223" t="s">
        <v>793</v>
      </c>
      <c r="G148" s="224" t="s">
        <v>266</v>
      </c>
      <c r="H148" s="225">
        <v>18</v>
      </c>
      <c r="I148" s="226"/>
      <c r="J148" s="227">
        <f>ROUND(I148*H148,2)</f>
        <v>0</v>
      </c>
      <c r="K148" s="223" t="s">
        <v>420</v>
      </c>
      <c r="L148" s="44"/>
      <c r="M148" s="228" t="s">
        <v>1</v>
      </c>
      <c r="N148" s="229" t="s">
        <v>42</v>
      </c>
      <c r="O148" s="91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125</v>
      </c>
      <c r="AT148" s="232" t="s">
        <v>204</v>
      </c>
      <c r="AU148" s="232" t="s">
        <v>84</v>
      </c>
      <c r="AY148" s="17" t="s">
        <v>203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84</v>
      </c>
      <c r="BK148" s="233">
        <f>ROUND(I148*H148,2)</f>
        <v>0</v>
      </c>
      <c r="BL148" s="17" t="s">
        <v>125</v>
      </c>
      <c r="BM148" s="232" t="s">
        <v>794</v>
      </c>
    </row>
    <row r="149" s="2" customFormat="1">
      <c r="A149" s="38"/>
      <c r="B149" s="39"/>
      <c r="C149" s="40"/>
      <c r="D149" s="234" t="s">
        <v>210</v>
      </c>
      <c r="E149" s="40"/>
      <c r="F149" s="235" t="s">
        <v>795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210</v>
      </c>
      <c r="AU149" s="17" t="s">
        <v>84</v>
      </c>
    </row>
    <row r="150" s="2" customFormat="1">
      <c r="A150" s="38"/>
      <c r="B150" s="39"/>
      <c r="C150" s="40"/>
      <c r="D150" s="282" t="s">
        <v>423</v>
      </c>
      <c r="E150" s="40"/>
      <c r="F150" s="283" t="s">
        <v>796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423</v>
      </c>
      <c r="AU150" s="17" t="s">
        <v>84</v>
      </c>
    </row>
    <row r="151" s="2" customFormat="1" ht="33" customHeight="1">
      <c r="A151" s="38"/>
      <c r="B151" s="39"/>
      <c r="C151" s="221" t="s">
        <v>241</v>
      </c>
      <c r="D151" s="221" t="s">
        <v>204</v>
      </c>
      <c r="E151" s="222" t="s">
        <v>797</v>
      </c>
      <c r="F151" s="223" t="s">
        <v>798</v>
      </c>
      <c r="G151" s="224" t="s">
        <v>266</v>
      </c>
      <c r="H151" s="225">
        <v>19</v>
      </c>
      <c r="I151" s="226"/>
      <c r="J151" s="227">
        <f>ROUND(I151*H151,2)</f>
        <v>0</v>
      </c>
      <c r="K151" s="223" t="s">
        <v>420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125</v>
      </c>
      <c r="AT151" s="232" t="s">
        <v>204</v>
      </c>
      <c r="AU151" s="232" t="s">
        <v>84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125</v>
      </c>
      <c r="BM151" s="232" t="s">
        <v>799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800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84</v>
      </c>
    </row>
    <row r="153" s="2" customFormat="1">
      <c r="A153" s="38"/>
      <c r="B153" s="39"/>
      <c r="C153" s="40"/>
      <c r="D153" s="282" t="s">
        <v>423</v>
      </c>
      <c r="E153" s="40"/>
      <c r="F153" s="283" t="s">
        <v>801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423</v>
      </c>
      <c r="AU153" s="17" t="s">
        <v>84</v>
      </c>
    </row>
    <row r="154" s="2" customFormat="1" ht="33" customHeight="1">
      <c r="A154" s="38"/>
      <c r="B154" s="39"/>
      <c r="C154" s="221" t="s">
        <v>247</v>
      </c>
      <c r="D154" s="221" t="s">
        <v>204</v>
      </c>
      <c r="E154" s="222" t="s">
        <v>802</v>
      </c>
      <c r="F154" s="223" t="s">
        <v>803</v>
      </c>
      <c r="G154" s="224" t="s">
        <v>266</v>
      </c>
      <c r="H154" s="225">
        <v>3</v>
      </c>
      <c r="I154" s="226"/>
      <c r="J154" s="227">
        <f>ROUND(I154*H154,2)</f>
        <v>0</v>
      </c>
      <c r="K154" s="223" t="s">
        <v>420</v>
      </c>
      <c r="L154" s="44"/>
      <c r="M154" s="228" t="s">
        <v>1</v>
      </c>
      <c r="N154" s="229" t="s">
        <v>42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125</v>
      </c>
      <c r="AT154" s="232" t="s">
        <v>204</v>
      </c>
      <c r="AU154" s="232" t="s">
        <v>84</v>
      </c>
      <c r="AY154" s="17" t="s">
        <v>203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84</v>
      </c>
      <c r="BK154" s="233">
        <f>ROUND(I154*H154,2)</f>
        <v>0</v>
      </c>
      <c r="BL154" s="17" t="s">
        <v>125</v>
      </c>
      <c r="BM154" s="232" t="s">
        <v>804</v>
      </c>
    </row>
    <row r="155" s="2" customFormat="1">
      <c r="A155" s="38"/>
      <c r="B155" s="39"/>
      <c r="C155" s="40"/>
      <c r="D155" s="234" t="s">
        <v>210</v>
      </c>
      <c r="E155" s="40"/>
      <c r="F155" s="235" t="s">
        <v>805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210</v>
      </c>
      <c r="AU155" s="17" t="s">
        <v>84</v>
      </c>
    </row>
    <row r="156" s="2" customFormat="1">
      <c r="A156" s="38"/>
      <c r="B156" s="39"/>
      <c r="C156" s="40"/>
      <c r="D156" s="282" t="s">
        <v>423</v>
      </c>
      <c r="E156" s="40"/>
      <c r="F156" s="283" t="s">
        <v>806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423</v>
      </c>
      <c r="AU156" s="17" t="s">
        <v>84</v>
      </c>
    </row>
    <row r="157" s="2" customFormat="1" ht="24.15" customHeight="1">
      <c r="A157" s="38"/>
      <c r="B157" s="39"/>
      <c r="C157" s="221" t="s">
        <v>253</v>
      </c>
      <c r="D157" s="221" t="s">
        <v>204</v>
      </c>
      <c r="E157" s="222" t="s">
        <v>807</v>
      </c>
      <c r="F157" s="223" t="s">
        <v>808</v>
      </c>
      <c r="G157" s="224" t="s">
        <v>809</v>
      </c>
      <c r="H157" s="225">
        <v>1</v>
      </c>
      <c r="I157" s="226"/>
      <c r="J157" s="227">
        <f>ROUND(I157*H157,2)</f>
        <v>0</v>
      </c>
      <c r="K157" s="223" t="s">
        <v>1</v>
      </c>
      <c r="L157" s="44"/>
      <c r="M157" s="228" t="s">
        <v>1</v>
      </c>
      <c r="N157" s="229" t="s">
        <v>42</v>
      </c>
      <c r="O157" s="91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2" t="s">
        <v>125</v>
      </c>
      <c r="AT157" s="232" t="s">
        <v>204</v>
      </c>
      <c r="AU157" s="232" t="s">
        <v>84</v>
      </c>
      <c r="AY157" s="17" t="s">
        <v>203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84</v>
      </c>
      <c r="BK157" s="233">
        <f>ROUND(I157*H157,2)</f>
        <v>0</v>
      </c>
      <c r="BL157" s="17" t="s">
        <v>125</v>
      </c>
      <c r="BM157" s="232" t="s">
        <v>810</v>
      </c>
    </row>
    <row r="158" s="2" customFormat="1">
      <c r="A158" s="38"/>
      <c r="B158" s="39"/>
      <c r="C158" s="40"/>
      <c r="D158" s="234" t="s">
        <v>210</v>
      </c>
      <c r="E158" s="40"/>
      <c r="F158" s="235" t="s">
        <v>808</v>
      </c>
      <c r="G158" s="40"/>
      <c r="H158" s="40"/>
      <c r="I158" s="236"/>
      <c r="J158" s="40"/>
      <c r="K158" s="40"/>
      <c r="L158" s="44"/>
      <c r="M158" s="237"/>
      <c r="N158" s="23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210</v>
      </c>
      <c r="AU158" s="17" t="s">
        <v>84</v>
      </c>
    </row>
    <row r="159" s="2" customFormat="1" ht="24.15" customHeight="1">
      <c r="A159" s="38"/>
      <c r="B159" s="39"/>
      <c r="C159" s="221" t="s">
        <v>8</v>
      </c>
      <c r="D159" s="221" t="s">
        <v>204</v>
      </c>
      <c r="E159" s="222" t="s">
        <v>811</v>
      </c>
      <c r="F159" s="223" t="s">
        <v>812</v>
      </c>
      <c r="G159" s="224" t="s">
        <v>227</v>
      </c>
      <c r="H159" s="225">
        <v>40</v>
      </c>
      <c r="I159" s="226"/>
      <c r="J159" s="227">
        <f>ROUND(I159*H159,2)</f>
        <v>0</v>
      </c>
      <c r="K159" s="223" t="s">
        <v>420</v>
      </c>
      <c r="L159" s="44"/>
      <c r="M159" s="228" t="s">
        <v>1</v>
      </c>
      <c r="N159" s="229" t="s">
        <v>42</v>
      </c>
      <c r="O159" s="91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2" t="s">
        <v>125</v>
      </c>
      <c r="AT159" s="232" t="s">
        <v>204</v>
      </c>
      <c r="AU159" s="232" t="s">
        <v>84</v>
      </c>
      <c r="AY159" s="17" t="s">
        <v>203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84</v>
      </c>
      <c r="BK159" s="233">
        <f>ROUND(I159*H159,2)</f>
        <v>0</v>
      </c>
      <c r="BL159" s="17" t="s">
        <v>125</v>
      </c>
      <c r="BM159" s="232" t="s">
        <v>813</v>
      </c>
    </row>
    <row r="160" s="2" customFormat="1">
      <c r="A160" s="38"/>
      <c r="B160" s="39"/>
      <c r="C160" s="40"/>
      <c r="D160" s="234" t="s">
        <v>210</v>
      </c>
      <c r="E160" s="40"/>
      <c r="F160" s="235" t="s">
        <v>814</v>
      </c>
      <c r="G160" s="40"/>
      <c r="H160" s="40"/>
      <c r="I160" s="236"/>
      <c r="J160" s="40"/>
      <c r="K160" s="40"/>
      <c r="L160" s="44"/>
      <c r="M160" s="237"/>
      <c r="N160" s="23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210</v>
      </c>
      <c r="AU160" s="17" t="s">
        <v>84</v>
      </c>
    </row>
    <row r="161" s="2" customFormat="1">
      <c r="A161" s="38"/>
      <c r="B161" s="39"/>
      <c r="C161" s="40"/>
      <c r="D161" s="282" t="s">
        <v>423</v>
      </c>
      <c r="E161" s="40"/>
      <c r="F161" s="283" t="s">
        <v>815</v>
      </c>
      <c r="G161" s="40"/>
      <c r="H161" s="40"/>
      <c r="I161" s="236"/>
      <c r="J161" s="40"/>
      <c r="K161" s="40"/>
      <c r="L161" s="44"/>
      <c r="M161" s="237"/>
      <c r="N161" s="23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423</v>
      </c>
      <c r="AU161" s="17" t="s">
        <v>84</v>
      </c>
    </row>
    <row r="162" s="2" customFormat="1" ht="33" customHeight="1">
      <c r="A162" s="38"/>
      <c r="B162" s="39"/>
      <c r="C162" s="221" t="s">
        <v>263</v>
      </c>
      <c r="D162" s="221" t="s">
        <v>204</v>
      </c>
      <c r="E162" s="222" t="s">
        <v>816</v>
      </c>
      <c r="F162" s="223" t="s">
        <v>817</v>
      </c>
      <c r="G162" s="224" t="s">
        <v>266</v>
      </c>
      <c r="H162" s="225">
        <v>12</v>
      </c>
      <c r="I162" s="226"/>
      <c r="J162" s="227">
        <f>ROUND(I162*H162,2)</f>
        <v>0</v>
      </c>
      <c r="K162" s="223" t="s">
        <v>420</v>
      </c>
      <c r="L162" s="44"/>
      <c r="M162" s="228" t="s">
        <v>1</v>
      </c>
      <c r="N162" s="229" t="s">
        <v>42</v>
      </c>
      <c r="O162" s="91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125</v>
      </c>
      <c r="AT162" s="232" t="s">
        <v>204</v>
      </c>
      <c r="AU162" s="232" t="s">
        <v>84</v>
      </c>
      <c r="AY162" s="17" t="s">
        <v>203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84</v>
      </c>
      <c r="BK162" s="233">
        <f>ROUND(I162*H162,2)</f>
        <v>0</v>
      </c>
      <c r="BL162" s="17" t="s">
        <v>125</v>
      </c>
      <c r="BM162" s="232" t="s">
        <v>818</v>
      </c>
    </row>
    <row r="163" s="2" customFormat="1">
      <c r="A163" s="38"/>
      <c r="B163" s="39"/>
      <c r="C163" s="40"/>
      <c r="D163" s="234" t="s">
        <v>210</v>
      </c>
      <c r="E163" s="40"/>
      <c r="F163" s="235" t="s">
        <v>819</v>
      </c>
      <c r="G163" s="40"/>
      <c r="H163" s="40"/>
      <c r="I163" s="236"/>
      <c r="J163" s="40"/>
      <c r="K163" s="40"/>
      <c r="L163" s="44"/>
      <c r="M163" s="237"/>
      <c r="N163" s="23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210</v>
      </c>
      <c r="AU163" s="17" t="s">
        <v>84</v>
      </c>
    </row>
    <row r="164" s="2" customFormat="1">
      <c r="A164" s="38"/>
      <c r="B164" s="39"/>
      <c r="C164" s="40"/>
      <c r="D164" s="282" t="s">
        <v>423</v>
      </c>
      <c r="E164" s="40"/>
      <c r="F164" s="283" t="s">
        <v>820</v>
      </c>
      <c r="G164" s="40"/>
      <c r="H164" s="40"/>
      <c r="I164" s="236"/>
      <c r="J164" s="40"/>
      <c r="K164" s="40"/>
      <c r="L164" s="44"/>
      <c r="M164" s="237"/>
      <c r="N164" s="23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423</v>
      </c>
      <c r="AU164" s="17" t="s">
        <v>84</v>
      </c>
    </row>
    <row r="165" s="2" customFormat="1" ht="24.15" customHeight="1">
      <c r="A165" s="38"/>
      <c r="B165" s="39"/>
      <c r="C165" s="221" t="s">
        <v>272</v>
      </c>
      <c r="D165" s="221" t="s">
        <v>204</v>
      </c>
      <c r="E165" s="222" t="s">
        <v>821</v>
      </c>
      <c r="F165" s="223" t="s">
        <v>822</v>
      </c>
      <c r="G165" s="224" t="s">
        <v>266</v>
      </c>
      <c r="H165" s="225">
        <v>5</v>
      </c>
      <c r="I165" s="226"/>
      <c r="J165" s="227">
        <f>ROUND(I165*H165,2)</f>
        <v>0</v>
      </c>
      <c r="K165" s="223" t="s">
        <v>420</v>
      </c>
      <c r="L165" s="44"/>
      <c r="M165" s="228" t="s">
        <v>1</v>
      </c>
      <c r="N165" s="229" t="s">
        <v>42</v>
      </c>
      <c r="O165" s="91"/>
      <c r="P165" s="230">
        <f>O165*H165</f>
        <v>0</v>
      </c>
      <c r="Q165" s="230">
        <v>0.019220000000000001</v>
      </c>
      <c r="R165" s="230">
        <f>Q165*H165</f>
        <v>0.096100000000000005</v>
      </c>
      <c r="S165" s="230">
        <v>0</v>
      </c>
      <c r="T165" s="23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2" t="s">
        <v>125</v>
      </c>
      <c r="AT165" s="232" t="s">
        <v>204</v>
      </c>
      <c r="AU165" s="232" t="s">
        <v>84</v>
      </c>
      <c r="AY165" s="17" t="s">
        <v>203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84</v>
      </c>
      <c r="BK165" s="233">
        <f>ROUND(I165*H165,2)</f>
        <v>0</v>
      </c>
      <c r="BL165" s="17" t="s">
        <v>125</v>
      </c>
      <c r="BM165" s="232" t="s">
        <v>823</v>
      </c>
    </row>
    <row r="166" s="2" customFormat="1">
      <c r="A166" s="38"/>
      <c r="B166" s="39"/>
      <c r="C166" s="40"/>
      <c r="D166" s="234" t="s">
        <v>210</v>
      </c>
      <c r="E166" s="40"/>
      <c r="F166" s="235" t="s">
        <v>824</v>
      </c>
      <c r="G166" s="40"/>
      <c r="H166" s="40"/>
      <c r="I166" s="236"/>
      <c r="J166" s="40"/>
      <c r="K166" s="40"/>
      <c r="L166" s="44"/>
      <c r="M166" s="237"/>
      <c r="N166" s="23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210</v>
      </c>
      <c r="AU166" s="17" t="s">
        <v>84</v>
      </c>
    </row>
    <row r="167" s="2" customFormat="1">
      <c r="A167" s="38"/>
      <c r="B167" s="39"/>
      <c r="C167" s="40"/>
      <c r="D167" s="282" t="s">
        <v>423</v>
      </c>
      <c r="E167" s="40"/>
      <c r="F167" s="283" t="s">
        <v>825</v>
      </c>
      <c r="G167" s="40"/>
      <c r="H167" s="40"/>
      <c r="I167" s="236"/>
      <c r="J167" s="40"/>
      <c r="K167" s="40"/>
      <c r="L167" s="44"/>
      <c r="M167" s="237"/>
      <c r="N167" s="23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423</v>
      </c>
      <c r="AU167" s="17" t="s">
        <v>84</v>
      </c>
    </row>
    <row r="168" s="2" customFormat="1" ht="21.75" customHeight="1">
      <c r="A168" s="38"/>
      <c r="B168" s="39"/>
      <c r="C168" s="261" t="s">
        <v>277</v>
      </c>
      <c r="D168" s="261" t="s">
        <v>273</v>
      </c>
      <c r="E168" s="262" t="s">
        <v>826</v>
      </c>
      <c r="F168" s="263" t="s">
        <v>827</v>
      </c>
      <c r="G168" s="264" t="s">
        <v>207</v>
      </c>
      <c r="H168" s="265">
        <v>4</v>
      </c>
      <c r="I168" s="266"/>
      <c r="J168" s="267">
        <f>ROUND(I168*H168,2)</f>
        <v>0</v>
      </c>
      <c r="K168" s="263" t="s">
        <v>1</v>
      </c>
      <c r="L168" s="268"/>
      <c r="M168" s="269" t="s">
        <v>1</v>
      </c>
      <c r="N168" s="270" t="s">
        <v>42</v>
      </c>
      <c r="O168" s="91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237</v>
      </c>
      <c r="AT168" s="232" t="s">
        <v>273</v>
      </c>
      <c r="AU168" s="232" t="s">
        <v>84</v>
      </c>
      <c r="AY168" s="17" t="s">
        <v>203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84</v>
      </c>
      <c r="BK168" s="233">
        <f>ROUND(I168*H168,2)</f>
        <v>0</v>
      </c>
      <c r="BL168" s="17" t="s">
        <v>125</v>
      </c>
      <c r="BM168" s="232" t="s">
        <v>828</v>
      </c>
    </row>
    <row r="169" s="2" customFormat="1">
      <c r="A169" s="38"/>
      <c r="B169" s="39"/>
      <c r="C169" s="40"/>
      <c r="D169" s="234" t="s">
        <v>210</v>
      </c>
      <c r="E169" s="40"/>
      <c r="F169" s="235" t="s">
        <v>827</v>
      </c>
      <c r="G169" s="40"/>
      <c r="H169" s="40"/>
      <c r="I169" s="236"/>
      <c r="J169" s="40"/>
      <c r="K169" s="40"/>
      <c r="L169" s="44"/>
      <c r="M169" s="237"/>
      <c r="N169" s="23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210</v>
      </c>
      <c r="AU169" s="17" t="s">
        <v>84</v>
      </c>
    </row>
    <row r="170" s="2" customFormat="1" ht="16.5" customHeight="1">
      <c r="A170" s="38"/>
      <c r="B170" s="39"/>
      <c r="C170" s="221" t="s">
        <v>256</v>
      </c>
      <c r="D170" s="221" t="s">
        <v>204</v>
      </c>
      <c r="E170" s="222" t="s">
        <v>829</v>
      </c>
      <c r="F170" s="223" t="s">
        <v>830</v>
      </c>
      <c r="G170" s="224" t="s">
        <v>207</v>
      </c>
      <c r="H170" s="225">
        <v>4</v>
      </c>
      <c r="I170" s="226"/>
      <c r="J170" s="227">
        <f>ROUND(I170*H170,2)</f>
        <v>0</v>
      </c>
      <c r="K170" s="223" t="s">
        <v>420</v>
      </c>
      <c r="L170" s="44"/>
      <c r="M170" s="228" t="s">
        <v>1</v>
      </c>
      <c r="N170" s="229" t="s">
        <v>42</v>
      </c>
      <c r="O170" s="91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125</v>
      </c>
      <c r="AT170" s="232" t="s">
        <v>204</v>
      </c>
      <c r="AU170" s="232" t="s">
        <v>84</v>
      </c>
      <c r="AY170" s="17" t="s">
        <v>203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84</v>
      </c>
      <c r="BK170" s="233">
        <f>ROUND(I170*H170,2)</f>
        <v>0</v>
      </c>
      <c r="BL170" s="17" t="s">
        <v>125</v>
      </c>
      <c r="BM170" s="232" t="s">
        <v>831</v>
      </c>
    </row>
    <row r="171" s="2" customFormat="1">
      <c r="A171" s="38"/>
      <c r="B171" s="39"/>
      <c r="C171" s="40"/>
      <c r="D171" s="234" t="s">
        <v>210</v>
      </c>
      <c r="E171" s="40"/>
      <c r="F171" s="235" t="s">
        <v>832</v>
      </c>
      <c r="G171" s="40"/>
      <c r="H171" s="40"/>
      <c r="I171" s="236"/>
      <c r="J171" s="40"/>
      <c r="K171" s="40"/>
      <c r="L171" s="44"/>
      <c r="M171" s="237"/>
      <c r="N171" s="23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210</v>
      </c>
      <c r="AU171" s="17" t="s">
        <v>84</v>
      </c>
    </row>
    <row r="172" s="2" customFormat="1">
      <c r="A172" s="38"/>
      <c r="B172" s="39"/>
      <c r="C172" s="40"/>
      <c r="D172" s="282" t="s">
        <v>423</v>
      </c>
      <c r="E172" s="40"/>
      <c r="F172" s="283" t="s">
        <v>833</v>
      </c>
      <c r="G172" s="40"/>
      <c r="H172" s="40"/>
      <c r="I172" s="236"/>
      <c r="J172" s="40"/>
      <c r="K172" s="40"/>
      <c r="L172" s="44"/>
      <c r="M172" s="237"/>
      <c r="N172" s="23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423</v>
      </c>
      <c r="AU172" s="17" t="s">
        <v>84</v>
      </c>
    </row>
    <row r="173" s="2" customFormat="1" ht="16.5" customHeight="1">
      <c r="A173" s="38"/>
      <c r="B173" s="39"/>
      <c r="C173" s="221" t="s">
        <v>554</v>
      </c>
      <c r="D173" s="221" t="s">
        <v>204</v>
      </c>
      <c r="E173" s="222" t="s">
        <v>834</v>
      </c>
      <c r="F173" s="223" t="s">
        <v>835</v>
      </c>
      <c r="G173" s="224" t="s">
        <v>266</v>
      </c>
      <c r="H173" s="225">
        <v>850</v>
      </c>
      <c r="I173" s="226"/>
      <c r="J173" s="227">
        <f>ROUND(I173*H173,2)</f>
        <v>0</v>
      </c>
      <c r="K173" s="223" t="s">
        <v>420</v>
      </c>
      <c r="L173" s="44"/>
      <c r="M173" s="228" t="s">
        <v>1</v>
      </c>
      <c r="N173" s="229" t="s">
        <v>42</v>
      </c>
      <c r="O173" s="91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125</v>
      </c>
      <c r="AT173" s="232" t="s">
        <v>204</v>
      </c>
      <c r="AU173" s="232" t="s">
        <v>84</v>
      </c>
      <c r="AY173" s="17" t="s">
        <v>203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84</v>
      </c>
      <c r="BK173" s="233">
        <f>ROUND(I173*H173,2)</f>
        <v>0</v>
      </c>
      <c r="BL173" s="17" t="s">
        <v>125</v>
      </c>
      <c r="BM173" s="232" t="s">
        <v>836</v>
      </c>
    </row>
    <row r="174" s="2" customFormat="1">
      <c r="A174" s="38"/>
      <c r="B174" s="39"/>
      <c r="C174" s="40"/>
      <c r="D174" s="234" t="s">
        <v>210</v>
      </c>
      <c r="E174" s="40"/>
      <c r="F174" s="235" t="s">
        <v>837</v>
      </c>
      <c r="G174" s="40"/>
      <c r="H174" s="40"/>
      <c r="I174" s="236"/>
      <c r="J174" s="40"/>
      <c r="K174" s="40"/>
      <c r="L174" s="44"/>
      <c r="M174" s="237"/>
      <c r="N174" s="23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210</v>
      </c>
      <c r="AU174" s="17" t="s">
        <v>84</v>
      </c>
    </row>
    <row r="175" s="2" customFormat="1">
      <c r="A175" s="38"/>
      <c r="B175" s="39"/>
      <c r="C175" s="40"/>
      <c r="D175" s="282" t="s">
        <v>423</v>
      </c>
      <c r="E175" s="40"/>
      <c r="F175" s="283" t="s">
        <v>838</v>
      </c>
      <c r="G175" s="40"/>
      <c r="H175" s="40"/>
      <c r="I175" s="236"/>
      <c r="J175" s="40"/>
      <c r="K175" s="40"/>
      <c r="L175" s="44"/>
      <c r="M175" s="237"/>
      <c r="N175" s="23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423</v>
      </c>
      <c r="AU175" s="17" t="s">
        <v>84</v>
      </c>
    </row>
    <row r="176" s="2" customFormat="1" ht="21.75" customHeight="1">
      <c r="A176" s="38"/>
      <c r="B176" s="39"/>
      <c r="C176" s="221" t="s">
        <v>558</v>
      </c>
      <c r="D176" s="221" t="s">
        <v>204</v>
      </c>
      <c r="E176" s="222" t="s">
        <v>839</v>
      </c>
      <c r="F176" s="223" t="s">
        <v>840</v>
      </c>
      <c r="G176" s="224" t="s">
        <v>207</v>
      </c>
      <c r="H176" s="225">
        <v>4</v>
      </c>
      <c r="I176" s="226"/>
      <c r="J176" s="227">
        <f>ROUND(I176*H176,2)</f>
        <v>0</v>
      </c>
      <c r="K176" s="223" t="s">
        <v>420</v>
      </c>
      <c r="L176" s="44"/>
      <c r="M176" s="228" t="s">
        <v>1</v>
      </c>
      <c r="N176" s="229" t="s">
        <v>42</v>
      </c>
      <c r="O176" s="91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125</v>
      </c>
      <c r="AT176" s="232" t="s">
        <v>204</v>
      </c>
      <c r="AU176" s="232" t="s">
        <v>84</v>
      </c>
      <c r="AY176" s="17" t="s">
        <v>203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84</v>
      </c>
      <c r="BK176" s="233">
        <f>ROUND(I176*H176,2)</f>
        <v>0</v>
      </c>
      <c r="BL176" s="17" t="s">
        <v>125</v>
      </c>
      <c r="BM176" s="232" t="s">
        <v>841</v>
      </c>
    </row>
    <row r="177" s="2" customFormat="1">
      <c r="A177" s="38"/>
      <c r="B177" s="39"/>
      <c r="C177" s="40"/>
      <c r="D177" s="234" t="s">
        <v>210</v>
      </c>
      <c r="E177" s="40"/>
      <c r="F177" s="235" t="s">
        <v>842</v>
      </c>
      <c r="G177" s="40"/>
      <c r="H177" s="40"/>
      <c r="I177" s="236"/>
      <c r="J177" s="40"/>
      <c r="K177" s="40"/>
      <c r="L177" s="44"/>
      <c r="M177" s="237"/>
      <c r="N177" s="23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210</v>
      </c>
      <c r="AU177" s="17" t="s">
        <v>84</v>
      </c>
    </row>
    <row r="178" s="2" customFormat="1">
      <c r="A178" s="38"/>
      <c r="B178" s="39"/>
      <c r="C178" s="40"/>
      <c r="D178" s="282" t="s">
        <v>423</v>
      </c>
      <c r="E178" s="40"/>
      <c r="F178" s="283" t="s">
        <v>843</v>
      </c>
      <c r="G178" s="40"/>
      <c r="H178" s="40"/>
      <c r="I178" s="236"/>
      <c r="J178" s="40"/>
      <c r="K178" s="40"/>
      <c r="L178" s="44"/>
      <c r="M178" s="237"/>
      <c r="N178" s="23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423</v>
      </c>
      <c r="AU178" s="17" t="s">
        <v>84</v>
      </c>
    </row>
    <row r="179" s="2" customFormat="1" ht="24.15" customHeight="1">
      <c r="A179" s="38"/>
      <c r="B179" s="39"/>
      <c r="C179" s="221" t="s">
        <v>562</v>
      </c>
      <c r="D179" s="221" t="s">
        <v>204</v>
      </c>
      <c r="E179" s="222" t="s">
        <v>844</v>
      </c>
      <c r="F179" s="223" t="s">
        <v>845</v>
      </c>
      <c r="G179" s="224" t="s">
        <v>220</v>
      </c>
      <c r="H179" s="225">
        <v>0.096000000000000002</v>
      </c>
      <c r="I179" s="226"/>
      <c r="J179" s="227">
        <f>ROUND(I179*H179,2)</f>
        <v>0</v>
      </c>
      <c r="K179" s="223" t="s">
        <v>420</v>
      </c>
      <c r="L179" s="44"/>
      <c r="M179" s="228" t="s">
        <v>1</v>
      </c>
      <c r="N179" s="229" t="s">
        <v>42</v>
      </c>
      <c r="O179" s="91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125</v>
      </c>
      <c r="AT179" s="232" t="s">
        <v>204</v>
      </c>
      <c r="AU179" s="232" t="s">
        <v>84</v>
      </c>
      <c r="AY179" s="17" t="s">
        <v>203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84</v>
      </c>
      <c r="BK179" s="233">
        <f>ROUND(I179*H179,2)</f>
        <v>0</v>
      </c>
      <c r="BL179" s="17" t="s">
        <v>125</v>
      </c>
      <c r="BM179" s="232" t="s">
        <v>846</v>
      </c>
    </row>
    <row r="180" s="2" customFormat="1">
      <c r="A180" s="38"/>
      <c r="B180" s="39"/>
      <c r="C180" s="40"/>
      <c r="D180" s="234" t="s">
        <v>210</v>
      </c>
      <c r="E180" s="40"/>
      <c r="F180" s="235" t="s">
        <v>847</v>
      </c>
      <c r="G180" s="40"/>
      <c r="H180" s="40"/>
      <c r="I180" s="236"/>
      <c r="J180" s="40"/>
      <c r="K180" s="40"/>
      <c r="L180" s="44"/>
      <c r="M180" s="237"/>
      <c r="N180" s="23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210</v>
      </c>
      <c r="AU180" s="17" t="s">
        <v>84</v>
      </c>
    </row>
    <row r="181" s="2" customFormat="1">
      <c r="A181" s="38"/>
      <c r="B181" s="39"/>
      <c r="C181" s="40"/>
      <c r="D181" s="282" t="s">
        <v>423</v>
      </c>
      <c r="E181" s="40"/>
      <c r="F181" s="283" t="s">
        <v>848</v>
      </c>
      <c r="G181" s="40"/>
      <c r="H181" s="40"/>
      <c r="I181" s="236"/>
      <c r="J181" s="40"/>
      <c r="K181" s="40"/>
      <c r="L181" s="44"/>
      <c r="M181" s="237"/>
      <c r="N181" s="23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423</v>
      </c>
      <c r="AU181" s="17" t="s">
        <v>84</v>
      </c>
    </row>
    <row r="182" s="2" customFormat="1" ht="16.5" customHeight="1">
      <c r="A182" s="38"/>
      <c r="B182" s="39"/>
      <c r="C182" s="221" t="s">
        <v>566</v>
      </c>
      <c r="D182" s="221" t="s">
        <v>204</v>
      </c>
      <c r="E182" s="222" t="s">
        <v>849</v>
      </c>
      <c r="F182" s="223" t="s">
        <v>850</v>
      </c>
      <c r="G182" s="224" t="s">
        <v>627</v>
      </c>
      <c r="H182" s="225">
        <v>5</v>
      </c>
      <c r="I182" s="226"/>
      <c r="J182" s="227">
        <f>ROUND(I182*H182,2)</f>
        <v>0</v>
      </c>
      <c r="K182" s="223" t="s">
        <v>1</v>
      </c>
      <c r="L182" s="44"/>
      <c r="M182" s="228" t="s">
        <v>1</v>
      </c>
      <c r="N182" s="229" t="s">
        <v>42</v>
      </c>
      <c r="O182" s="91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125</v>
      </c>
      <c r="AT182" s="232" t="s">
        <v>204</v>
      </c>
      <c r="AU182" s="232" t="s">
        <v>84</v>
      </c>
      <c r="AY182" s="17" t="s">
        <v>203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84</v>
      </c>
      <c r="BK182" s="233">
        <f>ROUND(I182*H182,2)</f>
        <v>0</v>
      </c>
      <c r="BL182" s="17" t="s">
        <v>125</v>
      </c>
      <c r="BM182" s="232" t="s">
        <v>851</v>
      </c>
    </row>
    <row r="183" s="2" customFormat="1">
      <c r="A183" s="38"/>
      <c r="B183" s="39"/>
      <c r="C183" s="40"/>
      <c r="D183" s="234" t="s">
        <v>210</v>
      </c>
      <c r="E183" s="40"/>
      <c r="F183" s="235" t="s">
        <v>850</v>
      </c>
      <c r="G183" s="40"/>
      <c r="H183" s="40"/>
      <c r="I183" s="236"/>
      <c r="J183" s="40"/>
      <c r="K183" s="40"/>
      <c r="L183" s="44"/>
      <c r="M183" s="271"/>
      <c r="N183" s="272"/>
      <c r="O183" s="273"/>
      <c r="P183" s="273"/>
      <c r="Q183" s="273"/>
      <c r="R183" s="273"/>
      <c r="S183" s="273"/>
      <c r="T183" s="274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210</v>
      </c>
      <c r="AU183" s="17" t="s">
        <v>84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+TaVrC7F5twRmi4cz89IrBAJ21UJAWiT+m8G/k+Q7PDHEyWhPiJt/rD+CuVkcWj7kyz4/OjbngQDnd9vPIeQrw==" hashValue="gwYDRuzM4sD6NDI/beaM+ry7oS7tGn/x9DLrsZ1MiEPOWX477+3xhwm1rPNubJddgqasN5CfdHvqgvoti5XB+g==" algorithmName="SHA-512" password="CC35"/>
  <autoFilter ref="C124:K18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hyperlinks>
    <hyperlink ref="F129" r:id="rId1" display="https://podminky.urs.cz/item/CS_URS_2023_02/111212215"/>
    <hyperlink ref="F132" r:id="rId2" display="https://podminky.urs.cz/item/CS_URS_2023_02/112151011"/>
    <hyperlink ref="F135" r:id="rId3" display="https://podminky.urs.cz/item/CS_URS_2023_02/112151311"/>
    <hyperlink ref="F138" r:id="rId4" display="https://podminky.urs.cz/item/CS_URS_2023_02/112151312"/>
    <hyperlink ref="F141" r:id="rId5" display="https://podminky.urs.cz/item/CS_URS_2023_02/112151352"/>
    <hyperlink ref="F144" r:id="rId6" display="https://podminky.urs.cz/item/CS_URS_2023_02/112151354"/>
    <hyperlink ref="F147" r:id="rId7" display="https://podminky.urs.cz/item/CS_URS_2023_02/112155311"/>
    <hyperlink ref="F150" r:id="rId8" display="https://podminky.urs.cz/item/CS_URS_2023_02/112201111"/>
    <hyperlink ref="F153" r:id="rId9" display="https://podminky.urs.cz/item/CS_URS_2023_02/112201112"/>
    <hyperlink ref="F156" r:id="rId10" display="https://podminky.urs.cz/item/CS_URS_2023_02/112201114"/>
    <hyperlink ref="F161" r:id="rId11" display="https://podminky.urs.cz/item/CS_URS_2023_02/181311103"/>
    <hyperlink ref="F164" r:id="rId12" display="https://podminky.urs.cz/item/CS_URS_2023_02/183902122"/>
    <hyperlink ref="F167" r:id="rId13" display="https://podminky.urs.cz/item/CS_URS_2023_02/184818241"/>
    <hyperlink ref="F172" r:id="rId14" display="https://podminky.urs.cz/item/CS_URS_2023_02/185804312"/>
    <hyperlink ref="F175" r:id="rId15" display="https://podminky.urs.cz/item/CS_URS_2023_02/185805212"/>
    <hyperlink ref="F178" r:id="rId16" display="https://podminky.urs.cz/item/CS_URS_2023_02/185851121"/>
    <hyperlink ref="F181" r:id="rId17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153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 s="1" customFormat="1" ht="12" customHeight="1">
      <c r="B8" s="20"/>
      <c r="D8" s="151" t="s">
        <v>173</v>
      </c>
      <c r="L8" s="20"/>
    </row>
    <row r="9" s="2" customFormat="1" ht="23.25" customHeight="1">
      <c r="A9" s="38"/>
      <c r="B9" s="44"/>
      <c r="C9" s="38"/>
      <c r="D9" s="38"/>
      <c r="E9" s="152" t="s">
        <v>174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175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4" t="s">
        <v>852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5" t="str">
        <f>'Rekapitulace stavby'!AN8</f>
        <v>2. 5. 2024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34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1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37</v>
      </c>
      <c r="E32" s="38"/>
      <c r="F32" s="38"/>
      <c r="G32" s="38"/>
      <c r="H32" s="38"/>
      <c r="I32" s="38"/>
      <c r="J32" s="162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39</v>
      </c>
      <c r="G34" s="38"/>
      <c r="H34" s="38"/>
      <c r="I34" s="163" t="s">
        <v>38</v>
      </c>
      <c r="J34" s="163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3" t="s">
        <v>41</v>
      </c>
      <c r="E35" s="151" t="s">
        <v>42</v>
      </c>
      <c r="F35" s="164">
        <f>ROUND((SUM(BE121:BE175)),  2)</f>
        <v>0</v>
      </c>
      <c r="G35" s="38"/>
      <c r="H35" s="38"/>
      <c r="I35" s="165">
        <v>0.20999999999999999</v>
      </c>
      <c r="J35" s="164">
        <f>ROUND(((SUM(BE121:BE175))*I35),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ROUND((SUM(BF121:BF175)),  2)</f>
        <v>0</v>
      </c>
      <c r="G36" s="38"/>
      <c r="H36" s="38"/>
      <c r="I36" s="165">
        <v>0.12</v>
      </c>
      <c r="J36" s="164">
        <f>ROUND(((SUM(BF121:BF175))*I36),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ROUND((SUM(BG121:BG175)),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ROUND((SUM(BH121:BH175)),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ROUND((SUM(BI121:BI175)),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4" t="s">
        <v>174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175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29 - SO 11 Přeložka sdělovacího vedení sítě Nej.cz – zemní práce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Tišnov</v>
      </c>
      <c r="G91" s="40"/>
      <c r="H91" s="40"/>
      <c r="I91" s="32" t="s">
        <v>22</v>
      </c>
      <c r="J91" s="79" t="str">
        <f>IF(J14="","",J14)</f>
        <v>2. 5. 2024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Tišnov, náměstí Míru 111, 666 01 Tišnov</v>
      </c>
      <c r="G93" s="40"/>
      <c r="H93" s="40"/>
      <c r="I93" s="32" t="s">
        <v>30</v>
      </c>
      <c r="J93" s="36" t="str">
        <f>E23</f>
        <v>Ing. Petr Velička autorizovaný architekt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Čiklová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180</v>
      </c>
      <c r="D96" s="187"/>
      <c r="E96" s="187"/>
      <c r="F96" s="187"/>
      <c r="G96" s="187"/>
      <c r="H96" s="187"/>
      <c r="I96" s="187"/>
      <c r="J96" s="188" t="s">
        <v>181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182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183</v>
      </c>
    </row>
    <row r="99" s="9" customFormat="1" ht="24.96" customHeight="1">
      <c r="A99" s="9"/>
      <c r="B99" s="190"/>
      <c r="C99" s="191"/>
      <c r="D99" s="192" t="s">
        <v>853</v>
      </c>
      <c r="E99" s="193"/>
      <c r="F99" s="193"/>
      <c r="G99" s="193"/>
      <c r="H99" s="193"/>
      <c r="I99" s="193"/>
      <c r="J99" s="194">
        <f>J122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189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Revitalizace náměstí Míru v Tišnově, etapa 1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173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23.25" customHeight="1">
      <c r="A111" s="38"/>
      <c r="B111" s="39"/>
      <c r="C111" s="40"/>
      <c r="D111" s="40"/>
      <c r="E111" s="184" t="s">
        <v>174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175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E11</f>
        <v>29 - SO 11 Přeložka sdělovacího vedení sítě Nej.cz – zemní práce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Tišnov</v>
      </c>
      <c r="G115" s="40"/>
      <c r="H115" s="40"/>
      <c r="I115" s="32" t="s">
        <v>22</v>
      </c>
      <c r="J115" s="79" t="str">
        <f>IF(J14="","",J14)</f>
        <v>2. 5. 2024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E17</f>
        <v>Město Tišnov, náměstí Míru 111, 666 01 Tišnov</v>
      </c>
      <c r="G117" s="40"/>
      <c r="H117" s="40"/>
      <c r="I117" s="32" t="s">
        <v>30</v>
      </c>
      <c r="J117" s="36" t="str">
        <f>E23</f>
        <v>Ing. Petr Velička autorizovaný architekt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34</v>
      </c>
      <c r="J118" s="36" t="str">
        <f>E26</f>
        <v>Čiklová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96"/>
      <c r="B120" s="197"/>
      <c r="C120" s="198" t="s">
        <v>190</v>
      </c>
      <c r="D120" s="199" t="s">
        <v>62</v>
      </c>
      <c r="E120" s="199" t="s">
        <v>58</v>
      </c>
      <c r="F120" s="199" t="s">
        <v>59</v>
      </c>
      <c r="G120" s="199" t="s">
        <v>191</v>
      </c>
      <c r="H120" s="199" t="s">
        <v>192</v>
      </c>
      <c r="I120" s="199" t="s">
        <v>193</v>
      </c>
      <c r="J120" s="199" t="s">
        <v>181</v>
      </c>
      <c r="K120" s="200" t="s">
        <v>194</v>
      </c>
      <c r="L120" s="201"/>
      <c r="M120" s="100" t="s">
        <v>1</v>
      </c>
      <c r="N120" s="101" t="s">
        <v>41</v>
      </c>
      <c r="O120" s="101" t="s">
        <v>195</v>
      </c>
      <c r="P120" s="101" t="s">
        <v>196</v>
      </c>
      <c r="Q120" s="101" t="s">
        <v>197</v>
      </c>
      <c r="R120" s="101" t="s">
        <v>198</v>
      </c>
      <c r="S120" s="101" t="s">
        <v>199</v>
      </c>
      <c r="T120" s="102" t="s">
        <v>200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8"/>
      <c r="B121" s="39"/>
      <c r="C121" s="107" t="s">
        <v>201</v>
      </c>
      <c r="D121" s="40"/>
      <c r="E121" s="40"/>
      <c r="F121" s="40"/>
      <c r="G121" s="40"/>
      <c r="H121" s="40"/>
      <c r="I121" s="40"/>
      <c r="J121" s="202">
        <f>BK121</f>
        <v>0</v>
      </c>
      <c r="K121" s="40"/>
      <c r="L121" s="44"/>
      <c r="M121" s="103"/>
      <c r="N121" s="203"/>
      <c r="O121" s="104"/>
      <c r="P121" s="204">
        <f>P122</f>
        <v>0</v>
      </c>
      <c r="Q121" s="104"/>
      <c r="R121" s="204">
        <f>R122</f>
        <v>0</v>
      </c>
      <c r="S121" s="104"/>
      <c r="T121" s="20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183</v>
      </c>
      <c r="BK121" s="206">
        <f>BK122</f>
        <v>0</v>
      </c>
    </row>
    <row r="122" s="11" customFormat="1" ht="25.92" customHeight="1">
      <c r="A122" s="11"/>
      <c r="B122" s="207"/>
      <c r="C122" s="208"/>
      <c r="D122" s="209" t="s">
        <v>76</v>
      </c>
      <c r="E122" s="210" t="s">
        <v>731</v>
      </c>
      <c r="F122" s="210" t="s">
        <v>854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SUM(P123:P175)</f>
        <v>0</v>
      </c>
      <c r="Q122" s="215"/>
      <c r="R122" s="216">
        <f>SUM(R123:R175)</f>
        <v>0</v>
      </c>
      <c r="S122" s="215"/>
      <c r="T122" s="217">
        <f>SUM(T123:T175)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8" t="s">
        <v>84</v>
      </c>
      <c r="AT122" s="219" t="s">
        <v>76</v>
      </c>
      <c r="AU122" s="219" t="s">
        <v>77</v>
      </c>
      <c r="AY122" s="218" t="s">
        <v>203</v>
      </c>
      <c r="BK122" s="220">
        <f>SUM(BK123:BK175)</f>
        <v>0</v>
      </c>
    </row>
    <row r="123" s="2" customFormat="1" ht="16.5" customHeight="1">
      <c r="A123" s="38"/>
      <c r="B123" s="39"/>
      <c r="C123" s="221" t="s">
        <v>84</v>
      </c>
      <c r="D123" s="221" t="s">
        <v>204</v>
      </c>
      <c r="E123" s="222" t="s">
        <v>855</v>
      </c>
      <c r="F123" s="223" t="s">
        <v>856</v>
      </c>
      <c r="G123" s="224" t="s">
        <v>857</v>
      </c>
      <c r="H123" s="225">
        <v>1</v>
      </c>
      <c r="I123" s="226"/>
      <c r="J123" s="227">
        <f>ROUND(I123*H123,2)</f>
        <v>0</v>
      </c>
      <c r="K123" s="223" t="s">
        <v>1</v>
      </c>
      <c r="L123" s="44"/>
      <c r="M123" s="228" t="s">
        <v>1</v>
      </c>
      <c r="N123" s="229" t="s">
        <v>42</v>
      </c>
      <c r="O123" s="91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2" t="s">
        <v>125</v>
      </c>
      <c r="AT123" s="232" t="s">
        <v>204</v>
      </c>
      <c r="AU123" s="232" t="s">
        <v>84</v>
      </c>
      <c r="AY123" s="17" t="s">
        <v>203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84</v>
      </c>
      <c r="BK123" s="233">
        <f>ROUND(I123*H123,2)</f>
        <v>0</v>
      </c>
      <c r="BL123" s="17" t="s">
        <v>125</v>
      </c>
      <c r="BM123" s="232" t="s">
        <v>858</v>
      </c>
    </row>
    <row r="124" s="2" customFormat="1">
      <c r="A124" s="38"/>
      <c r="B124" s="39"/>
      <c r="C124" s="40"/>
      <c r="D124" s="234" t="s">
        <v>210</v>
      </c>
      <c r="E124" s="40"/>
      <c r="F124" s="235" t="s">
        <v>856</v>
      </c>
      <c r="G124" s="40"/>
      <c r="H124" s="40"/>
      <c r="I124" s="236"/>
      <c r="J124" s="40"/>
      <c r="K124" s="40"/>
      <c r="L124" s="44"/>
      <c r="M124" s="237"/>
      <c r="N124" s="23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210</v>
      </c>
      <c r="AU124" s="17" t="s">
        <v>84</v>
      </c>
    </row>
    <row r="125" s="15" customFormat="1">
      <c r="A125" s="15"/>
      <c r="B125" s="284"/>
      <c r="C125" s="285"/>
      <c r="D125" s="234" t="s">
        <v>268</v>
      </c>
      <c r="E125" s="286" t="s">
        <v>1</v>
      </c>
      <c r="F125" s="287" t="s">
        <v>859</v>
      </c>
      <c r="G125" s="285"/>
      <c r="H125" s="286" t="s">
        <v>1</v>
      </c>
      <c r="I125" s="288"/>
      <c r="J125" s="285"/>
      <c r="K125" s="285"/>
      <c r="L125" s="289"/>
      <c r="M125" s="290"/>
      <c r="N125" s="291"/>
      <c r="O125" s="291"/>
      <c r="P125" s="291"/>
      <c r="Q125" s="291"/>
      <c r="R125" s="291"/>
      <c r="S125" s="291"/>
      <c r="T125" s="29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93" t="s">
        <v>268</v>
      </c>
      <c r="AU125" s="293" t="s">
        <v>84</v>
      </c>
      <c r="AV125" s="15" t="s">
        <v>84</v>
      </c>
      <c r="AW125" s="15" t="s">
        <v>33</v>
      </c>
      <c r="AX125" s="15" t="s">
        <v>77</v>
      </c>
      <c r="AY125" s="293" t="s">
        <v>203</v>
      </c>
    </row>
    <row r="126" s="12" customFormat="1">
      <c r="A126" s="12"/>
      <c r="B126" s="239"/>
      <c r="C126" s="240"/>
      <c r="D126" s="234" t="s">
        <v>268</v>
      </c>
      <c r="E126" s="241" t="s">
        <v>1</v>
      </c>
      <c r="F126" s="242" t="s">
        <v>84</v>
      </c>
      <c r="G126" s="240"/>
      <c r="H126" s="243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9" t="s">
        <v>268</v>
      </c>
      <c r="AU126" s="249" t="s">
        <v>84</v>
      </c>
      <c r="AV126" s="12" t="s">
        <v>86</v>
      </c>
      <c r="AW126" s="12" t="s">
        <v>33</v>
      </c>
      <c r="AX126" s="12" t="s">
        <v>77</v>
      </c>
      <c r="AY126" s="249" t="s">
        <v>203</v>
      </c>
    </row>
    <row r="127" s="13" customFormat="1">
      <c r="A127" s="13"/>
      <c r="B127" s="250"/>
      <c r="C127" s="251"/>
      <c r="D127" s="234" t="s">
        <v>268</v>
      </c>
      <c r="E127" s="252" t="s">
        <v>1</v>
      </c>
      <c r="F127" s="253" t="s">
        <v>271</v>
      </c>
      <c r="G127" s="251"/>
      <c r="H127" s="254">
        <v>1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268</v>
      </c>
      <c r="AU127" s="260" t="s">
        <v>84</v>
      </c>
      <c r="AV127" s="13" t="s">
        <v>125</v>
      </c>
      <c r="AW127" s="13" t="s">
        <v>33</v>
      </c>
      <c r="AX127" s="13" t="s">
        <v>84</v>
      </c>
      <c r="AY127" s="260" t="s">
        <v>203</v>
      </c>
    </row>
    <row r="128" s="2" customFormat="1" ht="21.75" customHeight="1">
      <c r="A128" s="38"/>
      <c r="B128" s="39"/>
      <c r="C128" s="221" t="s">
        <v>86</v>
      </c>
      <c r="D128" s="221" t="s">
        <v>204</v>
      </c>
      <c r="E128" s="222" t="s">
        <v>860</v>
      </c>
      <c r="F128" s="223" t="s">
        <v>861</v>
      </c>
      <c r="G128" s="224" t="s">
        <v>213</v>
      </c>
      <c r="H128" s="225">
        <v>31</v>
      </c>
      <c r="I128" s="226"/>
      <c r="J128" s="227">
        <f>ROUND(I128*H128,2)</f>
        <v>0</v>
      </c>
      <c r="K128" s="223" t="s">
        <v>1</v>
      </c>
      <c r="L128" s="44"/>
      <c r="M128" s="228" t="s">
        <v>1</v>
      </c>
      <c r="N128" s="229" t="s">
        <v>42</v>
      </c>
      <c r="O128" s="91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2" t="s">
        <v>125</v>
      </c>
      <c r="AT128" s="232" t="s">
        <v>204</v>
      </c>
      <c r="AU128" s="232" t="s">
        <v>84</v>
      </c>
      <c r="AY128" s="17" t="s">
        <v>203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84</v>
      </c>
      <c r="BK128" s="233">
        <f>ROUND(I128*H128,2)</f>
        <v>0</v>
      </c>
      <c r="BL128" s="17" t="s">
        <v>125</v>
      </c>
      <c r="BM128" s="232" t="s">
        <v>862</v>
      </c>
    </row>
    <row r="129" s="2" customFormat="1">
      <c r="A129" s="38"/>
      <c r="B129" s="39"/>
      <c r="C129" s="40"/>
      <c r="D129" s="234" t="s">
        <v>210</v>
      </c>
      <c r="E129" s="40"/>
      <c r="F129" s="235" t="s">
        <v>861</v>
      </c>
      <c r="G129" s="40"/>
      <c r="H129" s="40"/>
      <c r="I129" s="236"/>
      <c r="J129" s="40"/>
      <c r="K129" s="40"/>
      <c r="L129" s="44"/>
      <c r="M129" s="237"/>
      <c r="N129" s="23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210</v>
      </c>
      <c r="AU129" s="17" t="s">
        <v>84</v>
      </c>
    </row>
    <row r="130" s="15" customFormat="1">
      <c r="A130" s="15"/>
      <c r="B130" s="284"/>
      <c r="C130" s="285"/>
      <c r="D130" s="234" t="s">
        <v>268</v>
      </c>
      <c r="E130" s="286" t="s">
        <v>1</v>
      </c>
      <c r="F130" s="287" t="s">
        <v>863</v>
      </c>
      <c r="G130" s="285"/>
      <c r="H130" s="286" t="s">
        <v>1</v>
      </c>
      <c r="I130" s="288"/>
      <c r="J130" s="285"/>
      <c r="K130" s="285"/>
      <c r="L130" s="289"/>
      <c r="M130" s="290"/>
      <c r="N130" s="291"/>
      <c r="O130" s="291"/>
      <c r="P130" s="291"/>
      <c r="Q130" s="291"/>
      <c r="R130" s="291"/>
      <c r="S130" s="291"/>
      <c r="T130" s="29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93" t="s">
        <v>268</v>
      </c>
      <c r="AU130" s="293" t="s">
        <v>84</v>
      </c>
      <c r="AV130" s="15" t="s">
        <v>84</v>
      </c>
      <c r="AW130" s="15" t="s">
        <v>33</v>
      </c>
      <c r="AX130" s="15" t="s">
        <v>77</v>
      </c>
      <c r="AY130" s="293" t="s">
        <v>203</v>
      </c>
    </row>
    <row r="131" s="12" customFormat="1">
      <c r="A131" s="12"/>
      <c r="B131" s="239"/>
      <c r="C131" s="240"/>
      <c r="D131" s="234" t="s">
        <v>268</v>
      </c>
      <c r="E131" s="241" t="s">
        <v>1</v>
      </c>
      <c r="F131" s="242" t="s">
        <v>864</v>
      </c>
      <c r="G131" s="240"/>
      <c r="H131" s="243">
        <v>31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9" t="s">
        <v>268</v>
      </c>
      <c r="AU131" s="249" t="s">
        <v>84</v>
      </c>
      <c r="AV131" s="12" t="s">
        <v>86</v>
      </c>
      <c r="AW131" s="12" t="s">
        <v>33</v>
      </c>
      <c r="AX131" s="12" t="s">
        <v>77</v>
      </c>
      <c r="AY131" s="249" t="s">
        <v>203</v>
      </c>
    </row>
    <row r="132" s="13" customFormat="1">
      <c r="A132" s="13"/>
      <c r="B132" s="250"/>
      <c r="C132" s="251"/>
      <c r="D132" s="234" t="s">
        <v>268</v>
      </c>
      <c r="E132" s="252" t="s">
        <v>1</v>
      </c>
      <c r="F132" s="253" t="s">
        <v>271</v>
      </c>
      <c r="G132" s="251"/>
      <c r="H132" s="254">
        <v>31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268</v>
      </c>
      <c r="AU132" s="260" t="s">
        <v>84</v>
      </c>
      <c r="AV132" s="13" t="s">
        <v>125</v>
      </c>
      <c r="AW132" s="13" t="s">
        <v>33</v>
      </c>
      <c r="AX132" s="13" t="s">
        <v>84</v>
      </c>
      <c r="AY132" s="260" t="s">
        <v>203</v>
      </c>
    </row>
    <row r="133" s="2" customFormat="1" ht="21.75" customHeight="1">
      <c r="A133" s="38"/>
      <c r="B133" s="39"/>
      <c r="C133" s="221" t="s">
        <v>94</v>
      </c>
      <c r="D133" s="221" t="s">
        <v>204</v>
      </c>
      <c r="E133" s="222" t="s">
        <v>865</v>
      </c>
      <c r="F133" s="223" t="s">
        <v>866</v>
      </c>
      <c r="G133" s="224" t="s">
        <v>213</v>
      </c>
      <c r="H133" s="225">
        <v>129</v>
      </c>
      <c r="I133" s="226"/>
      <c r="J133" s="227">
        <f>ROUND(I133*H133,2)</f>
        <v>0</v>
      </c>
      <c r="K133" s="223" t="s">
        <v>1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867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866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15" customFormat="1">
      <c r="A135" s="15"/>
      <c r="B135" s="284"/>
      <c r="C135" s="285"/>
      <c r="D135" s="234" t="s">
        <v>268</v>
      </c>
      <c r="E135" s="286" t="s">
        <v>1</v>
      </c>
      <c r="F135" s="287" t="s">
        <v>868</v>
      </c>
      <c r="G135" s="285"/>
      <c r="H135" s="286" t="s">
        <v>1</v>
      </c>
      <c r="I135" s="288"/>
      <c r="J135" s="285"/>
      <c r="K135" s="285"/>
      <c r="L135" s="289"/>
      <c r="M135" s="290"/>
      <c r="N135" s="291"/>
      <c r="O135" s="291"/>
      <c r="P135" s="291"/>
      <c r="Q135" s="291"/>
      <c r="R135" s="291"/>
      <c r="S135" s="291"/>
      <c r="T135" s="29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93" t="s">
        <v>268</v>
      </c>
      <c r="AU135" s="293" t="s">
        <v>84</v>
      </c>
      <c r="AV135" s="15" t="s">
        <v>84</v>
      </c>
      <c r="AW135" s="15" t="s">
        <v>33</v>
      </c>
      <c r="AX135" s="15" t="s">
        <v>77</v>
      </c>
      <c r="AY135" s="293" t="s">
        <v>203</v>
      </c>
    </row>
    <row r="136" s="12" customFormat="1">
      <c r="A136" s="12"/>
      <c r="B136" s="239"/>
      <c r="C136" s="240"/>
      <c r="D136" s="234" t="s">
        <v>268</v>
      </c>
      <c r="E136" s="241" t="s">
        <v>1</v>
      </c>
      <c r="F136" s="242" t="s">
        <v>869</v>
      </c>
      <c r="G136" s="240"/>
      <c r="H136" s="243">
        <v>129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9" t="s">
        <v>268</v>
      </c>
      <c r="AU136" s="249" t="s">
        <v>84</v>
      </c>
      <c r="AV136" s="12" t="s">
        <v>86</v>
      </c>
      <c r="AW136" s="12" t="s">
        <v>33</v>
      </c>
      <c r="AX136" s="12" t="s">
        <v>77</v>
      </c>
      <c r="AY136" s="249" t="s">
        <v>203</v>
      </c>
    </row>
    <row r="137" s="13" customFormat="1">
      <c r="A137" s="13"/>
      <c r="B137" s="250"/>
      <c r="C137" s="251"/>
      <c r="D137" s="234" t="s">
        <v>268</v>
      </c>
      <c r="E137" s="252" t="s">
        <v>1</v>
      </c>
      <c r="F137" s="253" t="s">
        <v>271</v>
      </c>
      <c r="G137" s="251"/>
      <c r="H137" s="254">
        <v>129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268</v>
      </c>
      <c r="AU137" s="260" t="s">
        <v>84</v>
      </c>
      <c r="AV137" s="13" t="s">
        <v>125</v>
      </c>
      <c r="AW137" s="13" t="s">
        <v>33</v>
      </c>
      <c r="AX137" s="13" t="s">
        <v>84</v>
      </c>
      <c r="AY137" s="260" t="s">
        <v>203</v>
      </c>
    </row>
    <row r="138" s="2" customFormat="1" ht="24.15" customHeight="1">
      <c r="A138" s="38"/>
      <c r="B138" s="39"/>
      <c r="C138" s="221" t="s">
        <v>125</v>
      </c>
      <c r="D138" s="221" t="s">
        <v>204</v>
      </c>
      <c r="E138" s="222" t="s">
        <v>870</v>
      </c>
      <c r="F138" s="223" t="s">
        <v>871</v>
      </c>
      <c r="G138" s="224" t="s">
        <v>213</v>
      </c>
      <c r="H138" s="225">
        <v>129</v>
      </c>
      <c r="I138" s="226"/>
      <c r="J138" s="227">
        <f>ROUND(I138*H138,2)</f>
        <v>0</v>
      </c>
      <c r="K138" s="223" t="s">
        <v>1</v>
      </c>
      <c r="L138" s="44"/>
      <c r="M138" s="228" t="s">
        <v>1</v>
      </c>
      <c r="N138" s="229" t="s">
        <v>42</v>
      </c>
      <c r="O138" s="91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125</v>
      </c>
      <c r="AT138" s="232" t="s">
        <v>204</v>
      </c>
      <c r="AU138" s="232" t="s">
        <v>84</v>
      </c>
      <c r="AY138" s="17" t="s">
        <v>203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84</v>
      </c>
      <c r="BK138" s="233">
        <f>ROUND(I138*H138,2)</f>
        <v>0</v>
      </c>
      <c r="BL138" s="17" t="s">
        <v>125</v>
      </c>
      <c r="BM138" s="232" t="s">
        <v>872</v>
      </c>
    </row>
    <row r="139" s="2" customFormat="1">
      <c r="A139" s="38"/>
      <c r="B139" s="39"/>
      <c r="C139" s="40"/>
      <c r="D139" s="234" t="s">
        <v>210</v>
      </c>
      <c r="E139" s="40"/>
      <c r="F139" s="235" t="s">
        <v>871</v>
      </c>
      <c r="G139" s="40"/>
      <c r="H139" s="40"/>
      <c r="I139" s="236"/>
      <c r="J139" s="40"/>
      <c r="K139" s="40"/>
      <c r="L139" s="44"/>
      <c r="M139" s="237"/>
      <c r="N139" s="23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210</v>
      </c>
      <c r="AU139" s="17" t="s">
        <v>84</v>
      </c>
    </row>
    <row r="140" s="2" customFormat="1" ht="16.5" customHeight="1">
      <c r="A140" s="38"/>
      <c r="B140" s="39"/>
      <c r="C140" s="221" t="s">
        <v>224</v>
      </c>
      <c r="D140" s="221" t="s">
        <v>204</v>
      </c>
      <c r="E140" s="222" t="s">
        <v>873</v>
      </c>
      <c r="F140" s="223" t="s">
        <v>874</v>
      </c>
      <c r="G140" s="224" t="s">
        <v>207</v>
      </c>
      <c r="H140" s="225">
        <v>9</v>
      </c>
      <c r="I140" s="226"/>
      <c r="J140" s="227">
        <f>ROUND(I140*H140,2)</f>
        <v>0</v>
      </c>
      <c r="K140" s="223" t="s">
        <v>1</v>
      </c>
      <c r="L140" s="44"/>
      <c r="M140" s="228" t="s">
        <v>1</v>
      </c>
      <c r="N140" s="229" t="s">
        <v>42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125</v>
      </c>
      <c r="AT140" s="232" t="s">
        <v>204</v>
      </c>
      <c r="AU140" s="232" t="s">
        <v>84</v>
      </c>
      <c r="AY140" s="17" t="s">
        <v>203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84</v>
      </c>
      <c r="BK140" s="233">
        <f>ROUND(I140*H140,2)</f>
        <v>0</v>
      </c>
      <c r="BL140" s="17" t="s">
        <v>125</v>
      </c>
      <c r="BM140" s="232" t="s">
        <v>875</v>
      </c>
    </row>
    <row r="141" s="2" customFormat="1">
      <c r="A141" s="38"/>
      <c r="B141" s="39"/>
      <c r="C141" s="40"/>
      <c r="D141" s="234" t="s">
        <v>210</v>
      </c>
      <c r="E141" s="40"/>
      <c r="F141" s="235" t="s">
        <v>874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210</v>
      </c>
      <c r="AU141" s="17" t="s">
        <v>84</v>
      </c>
    </row>
    <row r="142" s="2" customFormat="1" ht="16.5" customHeight="1">
      <c r="A142" s="38"/>
      <c r="B142" s="39"/>
      <c r="C142" s="221" t="s">
        <v>229</v>
      </c>
      <c r="D142" s="221" t="s">
        <v>204</v>
      </c>
      <c r="E142" s="222" t="s">
        <v>876</v>
      </c>
      <c r="F142" s="223" t="s">
        <v>877</v>
      </c>
      <c r="G142" s="224" t="s">
        <v>207</v>
      </c>
      <c r="H142" s="225">
        <v>9</v>
      </c>
      <c r="I142" s="226"/>
      <c r="J142" s="227">
        <f>ROUND(I142*H142,2)</f>
        <v>0</v>
      </c>
      <c r="K142" s="223" t="s">
        <v>1</v>
      </c>
      <c r="L142" s="44"/>
      <c r="M142" s="228" t="s">
        <v>1</v>
      </c>
      <c r="N142" s="229" t="s">
        <v>42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125</v>
      </c>
      <c r="AT142" s="232" t="s">
        <v>204</v>
      </c>
      <c r="AU142" s="232" t="s">
        <v>84</v>
      </c>
      <c r="AY142" s="17" t="s">
        <v>203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84</v>
      </c>
      <c r="BK142" s="233">
        <f>ROUND(I142*H142,2)</f>
        <v>0</v>
      </c>
      <c r="BL142" s="17" t="s">
        <v>125</v>
      </c>
      <c r="BM142" s="232" t="s">
        <v>878</v>
      </c>
    </row>
    <row r="143" s="2" customFormat="1">
      <c r="A143" s="38"/>
      <c r="B143" s="39"/>
      <c r="C143" s="40"/>
      <c r="D143" s="234" t="s">
        <v>210</v>
      </c>
      <c r="E143" s="40"/>
      <c r="F143" s="235" t="s">
        <v>877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210</v>
      </c>
      <c r="AU143" s="17" t="s">
        <v>84</v>
      </c>
    </row>
    <row r="144" s="2" customFormat="1" ht="16.5" customHeight="1">
      <c r="A144" s="38"/>
      <c r="B144" s="39"/>
      <c r="C144" s="221" t="s">
        <v>233</v>
      </c>
      <c r="D144" s="221" t="s">
        <v>204</v>
      </c>
      <c r="E144" s="222" t="s">
        <v>879</v>
      </c>
      <c r="F144" s="223" t="s">
        <v>880</v>
      </c>
      <c r="G144" s="224" t="s">
        <v>213</v>
      </c>
      <c r="H144" s="225">
        <v>62</v>
      </c>
      <c r="I144" s="226"/>
      <c r="J144" s="227">
        <f>ROUND(I144*H144,2)</f>
        <v>0</v>
      </c>
      <c r="K144" s="223" t="s">
        <v>1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125</v>
      </c>
      <c r="AT144" s="232" t="s">
        <v>204</v>
      </c>
      <c r="AU144" s="232" t="s">
        <v>84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125</v>
      </c>
      <c r="BM144" s="232" t="s">
        <v>881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880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84</v>
      </c>
    </row>
    <row r="146" s="12" customFormat="1">
      <c r="A146" s="12"/>
      <c r="B146" s="239"/>
      <c r="C146" s="240"/>
      <c r="D146" s="234" t="s">
        <v>268</v>
      </c>
      <c r="E146" s="241" t="s">
        <v>1</v>
      </c>
      <c r="F146" s="242" t="s">
        <v>882</v>
      </c>
      <c r="G146" s="240"/>
      <c r="H146" s="243">
        <v>62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9" t="s">
        <v>268</v>
      </c>
      <c r="AU146" s="249" t="s">
        <v>84</v>
      </c>
      <c r="AV146" s="12" t="s">
        <v>86</v>
      </c>
      <c r="AW146" s="12" t="s">
        <v>33</v>
      </c>
      <c r="AX146" s="12" t="s">
        <v>77</v>
      </c>
      <c r="AY146" s="249" t="s">
        <v>203</v>
      </c>
    </row>
    <row r="147" s="13" customFormat="1">
      <c r="A147" s="13"/>
      <c r="B147" s="250"/>
      <c r="C147" s="251"/>
      <c r="D147" s="234" t="s">
        <v>268</v>
      </c>
      <c r="E147" s="252" t="s">
        <v>1</v>
      </c>
      <c r="F147" s="253" t="s">
        <v>271</v>
      </c>
      <c r="G147" s="251"/>
      <c r="H147" s="254">
        <v>62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268</v>
      </c>
      <c r="AU147" s="260" t="s">
        <v>84</v>
      </c>
      <c r="AV147" s="13" t="s">
        <v>125</v>
      </c>
      <c r="AW147" s="13" t="s">
        <v>33</v>
      </c>
      <c r="AX147" s="13" t="s">
        <v>84</v>
      </c>
      <c r="AY147" s="260" t="s">
        <v>203</v>
      </c>
    </row>
    <row r="148" s="2" customFormat="1" ht="24.15" customHeight="1">
      <c r="A148" s="38"/>
      <c r="B148" s="39"/>
      <c r="C148" s="221" t="s">
        <v>237</v>
      </c>
      <c r="D148" s="221" t="s">
        <v>204</v>
      </c>
      <c r="E148" s="222" t="s">
        <v>883</v>
      </c>
      <c r="F148" s="223" t="s">
        <v>884</v>
      </c>
      <c r="G148" s="224" t="s">
        <v>213</v>
      </c>
      <c r="H148" s="225">
        <v>31</v>
      </c>
      <c r="I148" s="226"/>
      <c r="J148" s="227">
        <f>ROUND(I148*H148,2)</f>
        <v>0</v>
      </c>
      <c r="K148" s="223" t="s">
        <v>1</v>
      </c>
      <c r="L148" s="44"/>
      <c r="M148" s="228" t="s">
        <v>1</v>
      </c>
      <c r="N148" s="229" t="s">
        <v>42</v>
      </c>
      <c r="O148" s="91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125</v>
      </c>
      <c r="AT148" s="232" t="s">
        <v>204</v>
      </c>
      <c r="AU148" s="232" t="s">
        <v>84</v>
      </c>
      <c r="AY148" s="17" t="s">
        <v>203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84</v>
      </c>
      <c r="BK148" s="233">
        <f>ROUND(I148*H148,2)</f>
        <v>0</v>
      </c>
      <c r="BL148" s="17" t="s">
        <v>125</v>
      </c>
      <c r="BM148" s="232" t="s">
        <v>885</v>
      </c>
    </row>
    <row r="149" s="2" customFormat="1">
      <c r="A149" s="38"/>
      <c r="B149" s="39"/>
      <c r="C149" s="40"/>
      <c r="D149" s="234" t="s">
        <v>210</v>
      </c>
      <c r="E149" s="40"/>
      <c r="F149" s="235" t="s">
        <v>884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210</v>
      </c>
      <c r="AU149" s="17" t="s">
        <v>84</v>
      </c>
    </row>
    <row r="150" s="2" customFormat="1" ht="24.15" customHeight="1">
      <c r="A150" s="38"/>
      <c r="B150" s="39"/>
      <c r="C150" s="221" t="s">
        <v>241</v>
      </c>
      <c r="D150" s="221" t="s">
        <v>204</v>
      </c>
      <c r="E150" s="222" t="s">
        <v>886</v>
      </c>
      <c r="F150" s="223" t="s">
        <v>887</v>
      </c>
      <c r="G150" s="224" t="s">
        <v>213</v>
      </c>
      <c r="H150" s="225">
        <v>129</v>
      </c>
      <c r="I150" s="226"/>
      <c r="J150" s="227">
        <f>ROUND(I150*H150,2)</f>
        <v>0</v>
      </c>
      <c r="K150" s="223" t="s">
        <v>1</v>
      </c>
      <c r="L150" s="44"/>
      <c r="M150" s="228" t="s">
        <v>1</v>
      </c>
      <c r="N150" s="229" t="s">
        <v>42</v>
      </c>
      <c r="O150" s="91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125</v>
      </c>
      <c r="AT150" s="232" t="s">
        <v>204</v>
      </c>
      <c r="AU150" s="232" t="s">
        <v>84</v>
      </c>
      <c r="AY150" s="17" t="s">
        <v>203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84</v>
      </c>
      <c r="BK150" s="233">
        <f>ROUND(I150*H150,2)</f>
        <v>0</v>
      </c>
      <c r="BL150" s="17" t="s">
        <v>125</v>
      </c>
      <c r="BM150" s="232" t="s">
        <v>888</v>
      </c>
    </row>
    <row r="151" s="2" customFormat="1">
      <c r="A151" s="38"/>
      <c r="B151" s="39"/>
      <c r="C151" s="40"/>
      <c r="D151" s="234" t="s">
        <v>210</v>
      </c>
      <c r="E151" s="40"/>
      <c r="F151" s="235" t="s">
        <v>887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210</v>
      </c>
      <c r="AU151" s="17" t="s">
        <v>84</v>
      </c>
    </row>
    <row r="152" s="2" customFormat="1" ht="16.5" customHeight="1">
      <c r="A152" s="38"/>
      <c r="B152" s="39"/>
      <c r="C152" s="221" t="s">
        <v>247</v>
      </c>
      <c r="D152" s="221" t="s">
        <v>204</v>
      </c>
      <c r="E152" s="222" t="s">
        <v>889</v>
      </c>
      <c r="F152" s="223" t="s">
        <v>890</v>
      </c>
      <c r="G152" s="224" t="s">
        <v>207</v>
      </c>
      <c r="H152" s="225">
        <v>42</v>
      </c>
      <c r="I152" s="226"/>
      <c r="J152" s="227">
        <f>ROUND(I152*H152,2)</f>
        <v>0</v>
      </c>
      <c r="K152" s="223" t="s">
        <v>1</v>
      </c>
      <c r="L152" s="44"/>
      <c r="M152" s="228" t="s">
        <v>1</v>
      </c>
      <c r="N152" s="229" t="s">
        <v>42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125</v>
      </c>
      <c r="AT152" s="232" t="s">
        <v>204</v>
      </c>
      <c r="AU152" s="232" t="s">
        <v>84</v>
      </c>
      <c r="AY152" s="17" t="s">
        <v>203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84</v>
      </c>
      <c r="BK152" s="233">
        <f>ROUND(I152*H152,2)</f>
        <v>0</v>
      </c>
      <c r="BL152" s="17" t="s">
        <v>125</v>
      </c>
      <c r="BM152" s="232" t="s">
        <v>891</v>
      </c>
    </row>
    <row r="153" s="2" customFormat="1">
      <c r="A153" s="38"/>
      <c r="B153" s="39"/>
      <c r="C153" s="40"/>
      <c r="D153" s="234" t="s">
        <v>210</v>
      </c>
      <c r="E153" s="40"/>
      <c r="F153" s="235" t="s">
        <v>890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210</v>
      </c>
      <c r="AU153" s="17" t="s">
        <v>84</v>
      </c>
    </row>
    <row r="154" s="2" customFormat="1" ht="16.5" customHeight="1">
      <c r="A154" s="38"/>
      <c r="B154" s="39"/>
      <c r="C154" s="221" t="s">
        <v>253</v>
      </c>
      <c r="D154" s="221" t="s">
        <v>204</v>
      </c>
      <c r="E154" s="222" t="s">
        <v>892</v>
      </c>
      <c r="F154" s="223" t="s">
        <v>893</v>
      </c>
      <c r="G154" s="224" t="s">
        <v>207</v>
      </c>
      <c r="H154" s="225">
        <v>158</v>
      </c>
      <c r="I154" s="226"/>
      <c r="J154" s="227">
        <f>ROUND(I154*H154,2)</f>
        <v>0</v>
      </c>
      <c r="K154" s="223" t="s">
        <v>1</v>
      </c>
      <c r="L154" s="44"/>
      <c r="M154" s="228" t="s">
        <v>1</v>
      </c>
      <c r="N154" s="229" t="s">
        <v>42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125</v>
      </c>
      <c r="AT154" s="232" t="s">
        <v>204</v>
      </c>
      <c r="AU154" s="232" t="s">
        <v>84</v>
      </c>
      <c r="AY154" s="17" t="s">
        <v>203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84</v>
      </c>
      <c r="BK154" s="233">
        <f>ROUND(I154*H154,2)</f>
        <v>0</v>
      </c>
      <c r="BL154" s="17" t="s">
        <v>125</v>
      </c>
      <c r="BM154" s="232" t="s">
        <v>894</v>
      </c>
    </row>
    <row r="155" s="2" customFormat="1">
      <c r="A155" s="38"/>
      <c r="B155" s="39"/>
      <c r="C155" s="40"/>
      <c r="D155" s="234" t="s">
        <v>210</v>
      </c>
      <c r="E155" s="40"/>
      <c r="F155" s="235" t="s">
        <v>893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210</v>
      </c>
      <c r="AU155" s="17" t="s">
        <v>84</v>
      </c>
    </row>
    <row r="156" s="2" customFormat="1" ht="21.75" customHeight="1">
      <c r="A156" s="38"/>
      <c r="B156" s="39"/>
      <c r="C156" s="221" t="s">
        <v>8</v>
      </c>
      <c r="D156" s="221" t="s">
        <v>204</v>
      </c>
      <c r="E156" s="222" t="s">
        <v>895</v>
      </c>
      <c r="F156" s="223" t="s">
        <v>896</v>
      </c>
      <c r="G156" s="224" t="s">
        <v>627</v>
      </c>
      <c r="H156" s="225">
        <v>4</v>
      </c>
      <c r="I156" s="226"/>
      <c r="J156" s="227">
        <f>ROUND(I156*H156,2)</f>
        <v>0</v>
      </c>
      <c r="K156" s="223" t="s">
        <v>1</v>
      </c>
      <c r="L156" s="44"/>
      <c r="M156" s="228" t="s">
        <v>1</v>
      </c>
      <c r="N156" s="229" t="s">
        <v>42</v>
      </c>
      <c r="O156" s="91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125</v>
      </c>
      <c r="AT156" s="232" t="s">
        <v>204</v>
      </c>
      <c r="AU156" s="232" t="s">
        <v>84</v>
      </c>
      <c r="AY156" s="17" t="s">
        <v>203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84</v>
      </c>
      <c r="BK156" s="233">
        <f>ROUND(I156*H156,2)</f>
        <v>0</v>
      </c>
      <c r="BL156" s="17" t="s">
        <v>125</v>
      </c>
      <c r="BM156" s="232" t="s">
        <v>897</v>
      </c>
    </row>
    <row r="157" s="2" customFormat="1">
      <c r="A157" s="38"/>
      <c r="B157" s="39"/>
      <c r="C157" s="40"/>
      <c r="D157" s="234" t="s">
        <v>210</v>
      </c>
      <c r="E157" s="40"/>
      <c r="F157" s="235" t="s">
        <v>896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210</v>
      </c>
      <c r="AU157" s="17" t="s">
        <v>84</v>
      </c>
    </row>
    <row r="158" s="2" customFormat="1" ht="21.75" customHeight="1">
      <c r="A158" s="38"/>
      <c r="B158" s="39"/>
      <c r="C158" s="221" t="s">
        <v>263</v>
      </c>
      <c r="D158" s="221" t="s">
        <v>204</v>
      </c>
      <c r="E158" s="222" t="s">
        <v>898</v>
      </c>
      <c r="F158" s="223" t="s">
        <v>899</v>
      </c>
      <c r="G158" s="224" t="s">
        <v>627</v>
      </c>
      <c r="H158" s="225">
        <v>2</v>
      </c>
      <c r="I158" s="226"/>
      <c r="J158" s="227">
        <f>ROUND(I158*H158,2)</f>
        <v>0</v>
      </c>
      <c r="K158" s="223" t="s">
        <v>1</v>
      </c>
      <c r="L158" s="44"/>
      <c r="M158" s="228" t="s">
        <v>1</v>
      </c>
      <c r="N158" s="229" t="s">
        <v>42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125</v>
      </c>
      <c r="AT158" s="232" t="s">
        <v>204</v>
      </c>
      <c r="AU158" s="232" t="s">
        <v>84</v>
      </c>
      <c r="AY158" s="17" t="s">
        <v>203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84</v>
      </c>
      <c r="BK158" s="233">
        <f>ROUND(I158*H158,2)</f>
        <v>0</v>
      </c>
      <c r="BL158" s="17" t="s">
        <v>125</v>
      </c>
      <c r="BM158" s="232" t="s">
        <v>900</v>
      </c>
    </row>
    <row r="159" s="2" customFormat="1">
      <c r="A159" s="38"/>
      <c r="B159" s="39"/>
      <c r="C159" s="40"/>
      <c r="D159" s="234" t="s">
        <v>210</v>
      </c>
      <c r="E159" s="40"/>
      <c r="F159" s="235" t="s">
        <v>899</v>
      </c>
      <c r="G159" s="40"/>
      <c r="H159" s="40"/>
      <c r="I159" s="236"/>
      <c r="J159" s="40"/>
      <c r="K159" s="40"/>
      <c r="L159" s="44"/>
      <c r="M159" s="237"/>
      <c r="N159" s="23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210</v>
      </c>
      <c r="AU159" s="17" t="s">
        <v>84</v>
      </c>
    </row>
    <row r="160" s="2" customFormat="1" ht="24.15" customHeight="1">
      <c r="A160" s="38"/>
      <c r="B160" s="39"/>
      <c r="C160" s="221" t="s">
        <v>272</v>
      </c>
      <c r="D160" s="221" t="s">
        <v>204</v>
      </c>
      <c r="E160" s="222" t="s">
        <v>901</v>
      </c>
      <c r="F160" s="223" t="s">
        <v>902</v>
      </c>
      <c r="G160" s="224" t="s">
        <v>627</v>
      </c>
      <c r="H160" s="225">
        <v>1</v>
      </c>
      <c r="I160" s="226"/>
      <c r="J160" s="227">
        <f>ROUND(I160*H160,2)</f>
        <v>0</v>
      </c>
      <c r="K160" s="223" t="s">
        <v>1</v>
      </c>
      <c r="L160" s="44"/>
      <c r="M160" s="228" t="s">
        <v>1</v>
      </c>
      <c r="N160" s="229" t="s">
        <v>42</v>
      </c>
      <c r="O160" s="91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2" t="s">
        <v>125</v>
      </c>
      <c r="AT160" s="232" t="s">
        <v>204</v>
      </c>
      <c r="AU160" s="232" t="s">
        <v>84</v>
      </c>
      <c r="AY160" s="17" t="s">
        <v>203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84</v>
      </c>
      <c r="BK160" s="233">
        <f>ROUND(I160*H160,2)</f>
        <v>0</v>
      </c>
      <c r="BL160" s="17" t="s">
        <v>125</v>
      </c>
      <c r="BM160" s="232" t="s">
        <v>903</v>
      </c>
    </row>
    <row r="161" s="2" customFormat="1">
      <c r="A161" s="38"/>
      <c r="B161" s="39"/>
      <c r="C161" s="40"/>
      <c r="D161" s="234" t="s">
        <v>210</v>
      </c>
      <c r="E161" s="40"/>
      <c r="F161" s="235" t="s">
        <v>902</v>
      </c>
      <c r="G161" s="40"/>
      <c r="H161" s="40"/>
      <c r="I161" s="236"/>
      <c r="J161" s="40"/>
      <c r="K161" s="40"/>
      <c r="L161" s="44"/>
      <c r="M161" s="237"/>
      <c r="N161" s="23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210</v>
      </c>
      <c r="AU161" s="17" t="s">
        <v>84</v>
      </c>
    </row>
    <row r="162" s="2" customFormat="1" ht="16.5" customHeight="1">
      <c r="A162" s="38"/>
      <c r="B162" s="39"/>
      <c r="C162" s="221" t="s">
        <v>277</v>
      </c>
      <c r="D162" s="221" t="s">
        <v>204</v>
      </c>
      <c r="E162" s="222" t="s">
        <v>904</v>
      </c>
      <c r="F162" s="223" t="s">
        <v>905</v>
      </c>
      <c r="G162" s="224" t="s">
        <v>627</v>
      </c>
      <c r="H162" s="225">
        <v>1</v>
      </c>
      <c r="I162" s="226"/>
      <c r="J162" s="227">
        <f>ROUND(I162*H162,2)</f>
        <v>0</v>
      </c>
      <c r="K162" s="223" t="s">
        <v>1</v>
      </c>
      <c r="L162" s="44"/>
      <c r="M162" s="228" t="s">
        <v>1</v>
      </c>
      <c r="N162" s="229" t="s">
        <v>42</v>
      </c>
      <c r="O162" s="91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125</v>
      </c>
      <c r="AT162" s="232" t="s">
        <v>204</v>
      </c>
      <c r="AU162" s="232" t="s">
        <v>84</v>
      </c>
      <c r="AY162" s="17" t="s">
        <v>203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84</v>
      </c>
      <c r="BK162" s="233">
        <f>ROUND(I162*H162,2)</f>
        <v>0</v>
      </c>
      <c r="BL162" s="17" t="s">
        <v>125</v>
      </c>
      <c r="BM162" s="232" t="s">
        <v>906</v>
      </c>
    </row>
    <row r="163" s="2" customFormat="1">
      <c r="A163" s="38"/>
      <c r="B163" s="39"/>
      <c r="C163" s="40"/>
      <c r="D163" s="234" t="s">
        <v>210</v>
      </c>
      <c r="E163" s="40"/>
      <c r="F163" s="235" t="s">
        <v>905</v>
      </c>
      <c r="G163" s="40"/>
      <c r="H163" s="40"/>
      <c r="I163" s="236"/>
      <c r="J163" s="40"/>
      <c r="K163" s="40"/>
      <c r="L163" s="44"/>
      <c r="M163" s="237"/>
      <c r="N163" s="23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210</v>
      </c>
      <c r="AU163" s="17" t="s">
        <v>84</v>
      </c>
    </row>
    <row r="164" s="2" customFormat="1" ht="16.5" customHeight="1">
      <c r="A164" s="38"/>
      <c r="B164" s="39"/>
      <c r="C164" s="221" t="s">
        <v>256</v>
      </c>
      <c r="D164" s="221" t="s">
        <v>204</v>
      </c>
      <c r="E164" s="222" t="s">
        <v>907</v>
      </c>
      <c r="F164" s="223" t="s">
        <v>908</v>
      </c>
      <c r="G164" s="224" t="s">
        <v>627</v>
      </c>
      <c r="H164" s="225">
        <v>1</v>
      </c>
      <c r="I164" s="226"/>
      <c r="J164" s="227">
        <f>ROUND(I164*H164,2)</f>
        <v>0</v>
      </c>
      <c r="K164" s="223" t="s">
        <v>1</v>
      </c>
      <c r="L164" s="44"/>
      <c r="M164" s="228" t="s">
        <v>1</v>
      </c>
      <c r="N164" s="229" t="s">
        <v>42</v>
      </c>
      <c r="O164" s="91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125</v>
      </c>
      <c r="AT164" s="232" t="s">
        <v>204</v>
      </c>
      <c r="AU164" s="232" t="s">
        <v>84</v>
      </c>
      <c r="AY164" s="17" t="s">
        <v>203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84</v>
      </c>
      <c r="BK164" s="233">
        <f>ROUND(I164*H164,2)</f>
        <v>0</v>
      </c>
      <c r="BL164" s="17" t="s">
        <v>125</v>
      </c>
      <c r="BM164" s="232" t="s">
        <v>909</v>
      </c>
    </row>
    <row r="165" s="2" customFormat="1">
      <c r="A165" s="38"/>
      <c r="B165" s="39"/>
      <c r="C165" s="40"/>
      <c r="D165" s="234" t="s">
        <v>210</v>
      </c>
      <c r="E165" s="40"/>
      <c r="F165" s="235" t="s">
        <v>908</v>
      </c>
      <c r="G165" s="40"/>
      <c r="H165" s="40"/>
      <c r="I165" s="236"/>
      <c r="J165" s="40"/>
      <c r="K165" s="40"/>
      <c r="L165" s="44"/>
      <c r="M165" s="237"/>
      <c r="N165" s="23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210</v>
      </c>
      <c r="AU165" s="17" t="s">
        <v>84</v>
      </c>
    </row>
    <row r="166" s="2" customFormat="1" ht="16.5" customHeight="1">
      <c r="A166" s="38"/>
      <c r="B166" s="39"/>
      <c r="C166" s="221" t="s">
        <v>554</v>
      </c>
      <c r="D166" s="221" t="s">
        <v>204</v>
      </c>
      <c r="E166" s="222" t="s">
        <v>910</v>
      </c>
      <c r="F166" s="223" t="s">
        <v>911</v>
      </c>
      <c r="G166" s="224" t="s">
        <v>213</v>
      </c>
      <c r="H166" s="225">
        <v>40</v>
      </c>
      <c r="I166" s="226"/>
      <c r="J166" s="227">
        <f>ROUND(I166*H166,2)</f>
        <v>0</v>
      </c>
      <c r="K166" s="223" t="s">
        <v>1</v>
      </c>
      <c r="L166" s="44"/>
      <c r="M166" s="228" t="s">
        <v>1</v>
      </c>
      <c r="N166" s="229" t="s">
        <v>42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125</v>
      </c>
      <c r="AT166" s="232" t="s">
        <v>204</v>
      </c>
      <c r="AU166" s="232" t="s">
        <v>84</v>
      </c>
      <c r="AY166" s="17" t="s">
        <v>203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84</v>
      </c>
      <c r="BK166" s="233">
        <f>ROUND(I166*H166,2)</f>
        <v>0</v>
      </c>
      <c r="BL166" s="17" t="s">
        <v>125</v>
      </c>
      <c r="BM166" s="232" t="s">
        <v>912</v>
      </c>
    </row>
    <row r="167" s="2" customFormat="1">
      <c r="A167" s="38"/>
      <c r="B167" s="39"/>
      <c r="C167" s="40"/>
      <c r="D167" s="234" t="s">
        <v>210</v>
      </c>
      <c r="E167" s="40"/>
      <c r="F167" s="235" t="s">
        <v>911</v>
      </c>
      <c r="G167" s="40"/>
      <c r="H167" s="40"/>
      <c r="I167" s="236"/>
      <c r="J167" s="40"/>
      <c r="K167" s="40"/>
      <c r="L167" s="44"/>
      <c r="M167" s="237"/>
      <c r="N167" s="23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210</v>
      </c>
      <c r="AU167" s="17" t="s">
        <v>84</v>
      </c>
    </row>
    <row r="168" s="2" customFormat="1" ht="16.5" customHeight="1">
      <c r="A168" s="38"/>
      <c r="B168" s="39"/>
      <c r="C168" s="221" t="s">
        <v>558</v>
      </c>
      <c r="D168" s="221" t="s">
        <v>204</v>
      </c>
      <c r="E168" s="222" t="s">
        <v>913</v>
      </c>
      <c r="F168" s="223" t="s">
        <v>914</v>
      </c>
      <c r="G168" s="224" t="s">
        <v>627</v>
      </c>
      <c r="H168" s="225">
        <v>1</v>
      </c>
      <c r="I168" s="226"/>
      <c r="J168" s="227">
        <f>ROUND(I168*H168,2)</f>
        <v>0</v>
      </c>
      <c r="K168" s="223" t="s">
        <v>1</v>
      </c>
      <c r="L168" s="44"/>
      <c r="M168" s="228" t="s">
        <v>1</v>
      </c>
      <c r="N168" s="229" t="s">
        <v>42</v>
      </c>
      <c r="O168" s="91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125</v>
      </c>
      <c r="AT168" s="232" t="s">
        <v>204</v>
      </c>
      <c r="AU168" s="232" t="s">
        <v>84</v>
      </c>
      <c r="AY168" s="17" t="s">
        <v>203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84</v>
      </c>
      <c r="BK168" s="233">
        <f>ROUND(I168*H168,2)</f>
        <v>0</v>
      </c>
      <c r="BL168" s="17" t="s">
        <v>125</v>
      </c>
      <c r="BM168" s="232" t="s">
        <v>915</v>
      </c>
    </row>
    <row r="169" s="2" customFormat="1">
      <c r="A169" s="38"/>
      <c r="B169" s="39"/>
      <c r="C169" s="40"/>
      <c r="D169" s="234" t="s">
        <v>210</v>
      </c>
      <c r="E169" s="40"/>
      <c r="F169" s="235" t="s">
        <v>914</v>
      </c>
      <c r="G169" s="40"/>
      <c r="H169" s="40"/>
      <c r="I169" s="236"/>
      <c r="J169" s="40"/>
      <c r="K169" s="40"/>
      <c r="L169" s="44"/>
      <c r="M169" s="237"/>
      <c r="N169" s="23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210</v>
      </c>
      <c r="AU169" s="17" t="s">
        <v>84</v>
      </c>
    </row>
    <row r="170" s="2" customFormat="1" ht="16.5" customHeight="1">
      <c r="A170" s="38"/>
      <c r="B170" s="39"/>
      <c r="C170" s="221" t="s">
        <v>562</v>
      </c>
      <c r="D170" s="221" t="s">
        <v>204</v>
      </c>
      <c r="E170" s="222" t="s">
        <v>916</v>
      </c>
      <c r="F170" s="223" t="s">
        <v>917</v>
      </c>
      <c r="G170" s="224" t="s">
        <v>627</v>
      </c>
      <c r="H170" s="225">
        <v>1</v>
      </c>
      <c r="I170" s="226"/>
      <c r="J170" s="227">
        <f>ROUND(I170*H170,2)</f>
        <v>0</v>
      </c>
      <c r="K170" s="223" t="s">
        <v>1</v>
      </c>
      <c r="L170" s="44"/>
      <c r="M170" s="228" t="s">
        <v>1</v>
      </c>
      <c r="N170" s="229" t="s">
        <v>42</v>
      </c>
      <c r="O170" s="91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125</v>
      </c>
      <c r="AT170" s="232" t="s">
        <v>204</v>
      </c>
      <c r="AU170" s="232" t="s">
        <v>84</v>
      </c>
      <c r="AY170" s="17" t="s">
        <v>203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84</v>
      </c>
      <c r="BK170" s="233">
        <f>ROUND(I170*H170,2)</f>
        <v>0</v>
      </c>
      <c r="BL170" s="17" t="s">
        <v>125</v>
      </c>
      <c r="BM170" s="232" t="s">
        <v>918</v>
      </c>
    </row>
    <row r="171" s="2" customFormat="1">
      <c r="A171" s="38"/>
      <c r="B171" s="39"/>
      <c r="C171" s="40"/>
      <c r="D171" s="234" t="s">
        <v>210</v>
      </c>
      <c r="E171" s="40"/>
      <c r="F171" s="235" t="s">
        <v>917</v>
      </c>
      <c r="G171" s="40"/>
      <c r="H171" s="40"/>
      <c r="I171" s="236"/>
      <c r="J171" s="40"/>
      <c r="K171" s="40"/>
      <c r="L171" s="44"/>
      <c r="M171" s="237"/>
      <c r="N171" s="23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210</v>
      </c>
      <c r="AU171" s="17" t="s">
        <v>84</v>
      </c>
    </row>
    <row r="172" s="2" customFormat="1" ht="16.5" customHeight="1">
      <c r="A172" s="38"/>
      <c r="B172" s="39"/>
      <c r="C172" s="221" t="s">
        <v>566</v>
      </c>
      <c r="D172" s="221" t="s">
        <v>204</v>
      </c>
      <c r="E172" s="222" t="s">
        <v>919</v>
      </c>
      <c r="F172" s="223" t="s">
        <v>920</v>
      </c>
      <c r="G172" s="224" t="s">
        <v>227</v>
      </c>
      <c r="H172" s="225">
        <v>160</v>
      </c>
      <c r="I172" s="226"/>
      <c r="J172" s="227">
        <f>ROUND(I172*H172,2)</f>
        <v>0</v>
      </c>
      <c r="K172" s="223" t="s">
        <v>1</v>
      </c>
      <c r="L172" s="44"/>
      <c r="M172" s="228" t="s">
        <v>1</v>
      </c>
      <c r="N172" s="229" t="s">
        <v>42</v>
      </c>
      <c r="O172" s="91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125</v>
      </c>
      <c r="AT172" s="232" t="s">
        <v>204</v>
      </c>
      <c r="AU172" s="232" t="s">
        <v>84</v>
      </c>
      <c r="AY172" s="17" t="s">
        <v>203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84</v>
      </c>
      <c r="BK172" s="233">
        <f>ROUND(I172*H172,2)</f>
        <v>0</v>
      </c>
      <c r="BL172" s="17" t="s">
        <v>125</v>
      </c>
      <c r="BM172" s="232" t="s">
        <v>921</v>
      </c>
    </row>
    <row r="173" s="2" customFormat="1">
      <c r="A173" s="38"/>
      <c r="B173" s="39"/>
      <c r="C173" s="40"/>
      <c r="D173" s="234" t="s">
        <v>210</v>
      </c>
      <c r="E173" s="40"/>
      <c r="F173" s="235" t="s">
        <v>920</v>
      </c>
      <c r="G173" s="40"/>
      <c r="H173" s="40"/>
      <c r="I173" s="236"/>
      <c r="J173" s="40"/>
      <c r="K173" s="40"/>
      <c r="L173" s="44"/>
      <c r="M173" s="237"/>
      <c r="N173" s="23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210</v>
      </c>
      <c r="AU173" s="17" t="s">
        <v>84</v>
      </c>
    </row>
    <row r="174" s="2" customFormat="1" ht="16.5" customHeight="1">
      <c r="A174" s="38"/>
      <c r="B174" s="39"/>
      <c r="C174" s="221" t="s">
        <v>7</v>
      </c>
      <c r="D174" s="221" t="s">
        <v>204</v>
      </c>
      <c r="E174" s="222" t="s">
        <v>922</v>
      </c>
      <c r="F174" s="223" t="s">
        <v>923</v>
      </c>
      <c r="G174" s="224" t="s">
        <v>857</v>
      </c>
      <c r="H174" s="225">
        <v>1</v>
      </c>
      <c r="I174" s="226"/>
      <c r="J174" s="227">
        <f>ROUND(I174*H174,2)</f>
        <v>0</v>
      </c>
      <c r="K174" s="223" t="s">
        <v>1</v>
      </c>
      <c r="L174" s="44"/>
      <c r="M174" s="228" t="s">
        <v>1</v>
      </c>
      <c r="N174" s="229" t="s">
        <v>42</v>
      </c>
      <c r="O174" s="91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125</v>
      </c>
      <c r="AT174" s="232" t="s">
        <v>204</v>
      </c>
      <c r="AU174" s="232" t="s">
        <v>84</v>
      </c>
      <c r="AY174" s="17" t="s">
        <v>203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84</v>
      </c>
      <c r="BK174" s="233">
        <f>ROUND(I174*H174,2)</f>
        <v>0</v>
      </c>
      <c r="BL174" s="17" t="s">
        <v>125</v>
      </c>
      <c r="BM174" s="232" t="s">
        <v>924</v>
      </c>
    </row>
    <row r="175" s="2" customFormat="1">
      <c r="A175" s="38"/>
      <c r="B175" s="39"/>
      <c r="C175" s="40"/>
      <c r="D175" s="234" t="s">
        <v>210</v>
      </c>
      <c r="E175" s="40"/>
      <c r="F175" s="235" t="s">
        <v>923</v>
      </c>
      <c r="G175" s="40"/>
      <c r="H175" s="40"/>
      <c r="I175" s="236"/>
      <c r="J175" s="40"/>
      <c r="K175" s="40"/>
      <c r="L175" s="44"/>
      <c r="M175" s="271"/>
      <c r="N175" s="272"/>
      <c r="O175" s="273"/>
      <c r="P175" s="273"/>
      <c r="Q175" s="273"/>
      <c r="R175" s="273"/>
      <c r="S175" s="273"/>
      <c r="T175" s="274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210</v>
      </c>
      <c r="AU175" s="17" t="s">
        <v>84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V2azi8CMvaLKAdFZKVY8tKA/2/DRcNk/7XGvOVvl68gfRIxBiPFDgMOEJ9UzW0eY4nUxFpS/QRkzUUYVI9jnhA==" hashValue="eV89eaWHJHA6KRVTTenTU0/62oO+cZPU3t5SvAKJY0C63GqcIUHXD93vCOGsELlynUt7DiZi2NRYB3lUD37Blw==" algorithmName="SHA-512" password="CC35"/>
  <autoFilter ref="C120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178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ROUND(J129,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ROUND((SUM(BE129:BE167)),  2)</f>
        <v>0</v>
      </c>
      <c r="G37" s="38"/>
      <c r="H37" s="38"/>
      <c r="I37" s="165">
        <v>0.20999999999999999</v>
      </c>
      <c r="J37" s="164">
        <f>ROUND(((SUM(BE129:BE167))*I37),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ROUND((SUM(BF129:BF167)),  2)</f>
        <v>0</v>
      </c>
      <c r="G38" s="38"/>
      <c r="H38" s="38"/>
      <c r="I38" s="165">
        <v>0.12</v>
      </c>
      <c r="J38" s="164">
        <f>ROUND(((SUM(BF129:BF167))*I38),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ROUND((SUM(BG129:BG167)),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ROUND((SUM(BH129:BH167)),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ROUND((SUM(BI129:BI167)),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112D-1 - SO 01.2 - Veřejná prostranství - Úpravy fasád a vstupů - Kostelní ulice – č.p. 910/911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J129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184</v>
      </c>
      <c r="E101" s="193"/>
      <c r="F101" s="193"/>
      <c r="G101" s="193"/>
      <c r="H101" s="193"/>
      <c r="I101" s="193"/>
      <c r="J101" s="194">
        <f>J130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185</v>
      </c>
      <c r="E102" s="193"/>
      <c r="F102" s="193"/>
      <c r="G102" s="193"/>
      <c r="H102" s="193"/>
      <c r="I102" s="193"/>
      <c r="J102" s="194">
        <f>J139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186</v>
      </c>
      <c r="E103" s="193"/>
      <c r="F103" s="193"/>
      <c r="G103" s="193"/>
      <c r="H103" s="193"/>
      <c r="I103" s="193"/>
      <c r="J103" s="194">
        <f>J150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187</v>
      </c>
      <c r="E104" s="193"/>
      <c r="F104" s="193"/>
      <c r="G104" s="193"/>
      <c r="H104" s="193"/>
      <c r="I104" s="193"/>
      <c r="J104" s="194">
        <f>J153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188</v>
      </c>
      <c r="E105" s="193"/>
      <c r="F105" s="193"/>
      <c r="G105" s="193"/>
      <c r="H105" s="193"/>
      <c r="I105" s="193"/>
      <c r="J105" s="194">
        <f>J158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189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Revitalizace náměstí Míru v Tišnově, etapa 1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173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1" customFormat="1" ht="23.25" customHeight="1">
      <c r="B117" s="21"/>
      <c r="C117" s="22"/>
      <c r="D117" s="22"/>
      <c r="E117" s="184" t="s">
        <v>174</v>
      </c>
      <c r="F117" s="22"/>
      <c r="G117" s="22"/>
      <c r="H117" s="22"/>
      <c r="I117" s="22"/>
      <c r="J117" s="22"/>
      <c r="K117" s="22"/>
      <c r="L117" s="20"/>
    </row>
    <row r="118" s="1" customFormat="1" ht="12" customHeight="1">
      <c r="B118" s="21"/>
      <c r="C118" s="32" t="s">
        <v>175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5" t="s">
        <v>176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177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30" customHeight="1">
      <c r="A121" s="38"/>
      <c r="B121" s="39"/>
      <c r="C121" s="40"/>
      <c r="D121" s="40"/>
      <c r="E121" s="76" t="str">
        <f>E13</f>
        <v>112D-1 - SO 01.2 - Veřejná prostranství - Úpravy fasád a vstupů - Kostelní ulice – č.p. 910/911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F16</f>
        <v>Tišnov</v>
      </c>
      <c r="G123" s="40"/>
      <c r="H123" s="40"/>
      <c r="I123" s="32" t="s">
        <v>22</v>
      </c>
      <c r="J123" s="79" t="str">
        <f>IF(J16="","",J16)</f>
        <v>2. 5. 2024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E19</f>
        <v>Město Tišnov, náměstí Míru 111, 666 01 Tišnov</v>
      </c>
      <c r="G125" s="40"/>
      <c r="H125" s="40"/>
      <c r="I125" s="32" t="s">
        <v>30</v>
      </c>
      <c r="J125" s="36" t="str">
        <f>E25</f>
        <v>Ing. Petr Velička autorizovaný architekt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IF(E22="","",E22)</f>
        <v>Vyplň údaj</v>
      </c>
      <c r="G126" s="40"/>
      <c r="H126" s="40"/>
      <c r="I126" s="32" t="s">
        <v>34</v>
      </c>
      <c r="J126" s="36" t="str">
        <f>E28</f>
        <v>Čiklová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0" customFormat="1" ht="29.28" customHeight="1">
      <c r="A128" s="196"/>
      <c r="B128" s="197"/>
      <c r="C128" s="198" t="s">
        <v>190</v>
      </c>
      <c r="D128" s="199" t="s">
        <v>62</v>
      </c>
      <c r="E128" s="199" t="s">
        <v>58</v>
      </c>
      <c r="F128" s="199" t="s">
        <v>59</v>
      </c>
      <c r="G128" s="199" t="s">
        <v>191</v>
      </c>
      <c r="H128" s="199" t="s">
        <v>192</v>
      </c>
      <c r="I128" s="199" t="s">
        <v>193</v>
      </c>
      <c r="J128" s="199" t="s">
        <v>181</v>
      </c>
      <c r="K128" s="200" t="s">
        <v>194</v>
      </c>
      <c r="L128" s="201"/>
      <c r="M128" s="100" t="s">
        <v>1</v>
      </c>
      <c r="N128" s="101" t="s">
        <v>41</v>
      </c>
      <c r="O128" s="101" t="s">
        <v>195</v>
      </c>
      <c r="P128" s="101" t="s">
        <v>196</v>
      </c>
      <c r="Q128" s="101" t="s">
        <v>197</v>
      </c>
      <c r="R128" s="101" t="s">
        <v>198</v>
      </c>
      <c r="S128" s="101" t="s">
        <v>199</v>
      </c>
      <c r="T128" s="102" t="s">
        <v>200</v>
      </c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</row>
    <row r="129" s="2" customFormat="1" ht="22.8" customHeight="1">
      <c r="A129" s="38"/>
      <c r="B129" s="39"/>
      <c r="C129" s="107" t="s">
        <v>201</v>
      </c>
      <c r="D129" s="40"/>
      <c r="E129" s="40"/>
      <c r="F129" s="40"/>
      <c r="G129" s="40"/>
      <c r="H129" s="40"/>
      <c r="I129" s="40"/>
      <c r="J129" s="202">
        <f>BK129</f>
        <v>0</v>
      </c>
      <c r="K129" s="40"/>
      <c r="L129" s="44"/>
      <c r="M129" s="103"/>
      <c r="N129" s="203"/>
      <c r="O129" s="104"/>
      <c r="P129" s="204">
        <f>P130+P139+P150+P153+P158</f>
        <v>0</v>
      </c>
      <c r="Q129" s="104"/>
      <c r="R129" s="204">
        <f>R130+R139+R150+R153+R158</f>
        <v>0</v>
      </c>
      <c r="S129" s="104"/>
      <c r="T129" s="205">
        <f>T130+T139+T150+T153+T158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183</v>
      </c>
      <c r="BK129" s="206">
        <f>BK130+BK139+BK150+BK153+BK158</f>
        <v>0</v>
      </c>
    </row>
    <row r="130" s="11" customFormat="1" ht="25.92" customHeight="1">
      <c r="A130" s="11"/>
      <c r="B130" s="207"/>
      <c r="C130" s="208"/>
      <c r="D130" s="209" t="s">
        <v>76</v>
      </c>
      <c r="E130" s="210" t="s">
        <v>125</v>
      </c>
      <c r="F130" s="210" t="s">
        <v>202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SUM(P131:P138)</f>
        <v>0</v>
      </c>
      <c r="Q130" s="215"/>
      <c r="R130" s="216">
        <f>SUM(R131:R138)</f>
        <v>0</v>
      </c>
      <c r="S130" s="215"/>
      <c r="T130" s="217">
        <f>SUM(T131:T138)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8" t="s">
        <v>84</v>
      </c>
      <c r="AT130" s="219" t="s">
        <v>76</v>
      </c>
      <c r="AU130" s="219" t="s">
        <v>77</v>
      </c>
      <c r="AY130" s="218" t="s">
        <v>203</v>
      </c>
      <c r="BK130" s="220">
        <f>SUM(BK131:BK138)</f>
        <v>0</v>
      </c>
    </row>
    <row r="131" s="2" customFormat="1" ht="21.75" customHeight="1">
      <c r="A131" s="38"/>
      <c r="B131" s="39"/>
      <c r="C131" s="221" t="s">
        <v>84</v>
      </c>
      <c r="D131" s="221" t="s">
        <v>204</v>
      </c>
      <c r="E131" s="222" t="s">
        <v>205</v>
      </c>
      <c r="F131" s="223" t="s">
        <v>206</v>
      </c>
      <c r="G131" s="224" t="s">
        <v>207</v>
      </c>
      <c r="H131" s="225">
        <v>0.46000000000000002</v>
      </c>
      <c r="I131" s="226"/>
      <c r="J131" s="227">
        <f>ROUND(I131*H131,2)</f>
        <v>0</v>
      </c>
      <c r="K131" s="223" t="s">
        <v>208</v>
      </c>
      <c r="L131" s="44"/>
      <c r="M131" s="228" t="s">
        <v>1</v>
      </c>
      <c r="N131" s="229" t="s">
        <v>42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125</v>
      </c>
      <c r="AT131" s="232" t="s">
        <v>204</v>
      </c>
      <c r="AU131" s="232" t="s">
        <v>84</v>
      </c>
      <c r="AY131" s="17" t="s">
        <v>203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84</v>
      </c>
      <c r="BK131" s="233">
        <f>ROUND(I131*H131,2)</f>
        <v>0</v>
      </c>
      <c r="BL131" s="17" t="s">
        <v>125</v>
      </c>
      <c r="BM131" s="232" t="s">
        <v>209</v>
      </c>
    </row>
    <row r="132" s="2" customFormat="1">
      <c r="A132" s="38"/>
      <c r="B132" s="39"/>
      <c r="C132" s="40"/>
      <c r="D132" s="234" t="s">
        <v>210</v>
      </c>
      <c r="E132" s="40"/>
      <c r="F132" s="235" t="s">
        <v>206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210</v>
      </c>
      <c r="AU132" s="17" t="s">
        <v>84</v>
      </c>
    </row>
    <row r="133" s="2" customFormat="1" ht="16.5" customHeight="1">
      <c r="A133" s="38"/>
      <c r="B133" s="39"/>
      <c r="C133" s="221" t="s">
        <v>86</v>
      </c>
      <c r="D133" s="221" t="s">
        <v>204</v>
      </c>
      <c r="E133" s="222" t="s">
        <v>211</v>
      </c>
      <c r="F133" s="223" t="s">
        <v>212</v>
      </c>
      <c r="G133" s="224" t="s">
        <v>213</v>
      </c>
      <c r="H133" s="225">
        <v>6.5999999999999996</v>
      </c>
      <c r="I133" s="226"/>
      <c r="J133" s="227">
        <f>ROUND(I133*H133,2)</f>
        <v>0</v>
      </c>
      <c r="K133" s="223" t="s">
        <v>208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214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212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2" customFormat="1" ht="21.75" customHeight="1">
      <c r="A135" s="38"/>
      <c r="B135" s="39"/>
      <c r="C135" s="221" t="s">
        <v>94</v>
      </c>
      <c r="D135" s="221" t="s">
        <v>204</v>
      </c>
      <c r="E135" s="222" t="s">
        <v>215</v>
      </c>
      <c r="F135" s="223" t="s">
        <v>216</v>
      </c>
      <c r="G135" s="224" t="s">
        <v>213</v>
      </c>
      <c r="H135" s="225">
        <v>6.5999999999999996</v>
      </c>
      <c r="I135" s="226"/>
      <c r="J135" s="227">
        <f>ROUND(I135*H135,2)</f>
        <v>0</v>
      </c>
      <c r="K135" s="223" t="s">
        <v>208</v>
      </c>
      <c r="L135" s="44"/>
      <c r="M135" s="228" t="s">
        <v>1</v>
      </c>
      <c r="N135" s="229" t="s">
        <v>42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125</v>
      </c>
      <c r="AT135" s="232" t="s">
        <v>204</v>
      </c>
      <c r="AU135" s="232" t="s">
        <v>84</v>
      </c>
      <c r="AY135" s="17" t="s">
        <v>203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84</v>
      </c>
      <c r="BK135" s="233">
        <f>ROUND(I135*H135,2)</f>
        <v>0</v>
      </c>
      <c r="BL135" s="17" t="s">
        <v>125</v>
      </c>
      <c r="BM135" s="232" t="s">
        <v>217</v>
      </c>
    </row>
    <row r="136" s="2" customFormat="1">
      <c r="A136" s="38"/>
      <c r="B136" s="39"/>
      <c r="C136" s="40"/>
      <c r="D136" s="234" t="s">
        <v>210</v>
      </c>
      <c r="E136" s="40"/>
      <c r="F136" s="235" t="s">
        <v>216</v>
      </c>
      <c r="G136" s="40"/>
      <c r="H136" s="40"/>
      <c r="I136" s="236"/>
      <c r="J136" s="40"/>
      <c r="K136" s="40"/>
      <c r="L136" s="44"/>
      <c r="M136" s="237"/>
      <c r="N136" s="23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210</v>
      </c>
      <c r="AU136" s="17" t="s">
        <v>84</v>
      </c>
    </row>
    <row r="137" s="2" customFormat="1" ht="21.75" customHeight="1">
      <c r="A137" s="38"/>
      <c r="B137" s="39"/>
      <c r="C137" s="221" t="s">
        <v>125</v>
      </c>
      <c r="D137" s="221" t="s">
        <v>204</v>
      </c>
      <c r="E137" s="222" t="s">
        <v>218</v>
      </c>
      <c r="F137" s="223" t="s">
        <v>219</v>
      </c>
      <c r="G137" s="224" t="s">
        <v>220</v>
      </c>
      <c r="H137" s="225">
        <v>0.055</v>
      </c>
      <c r="I137" s="226"/>
      <c r="J137" s="227">
        <f>ROUND(I137*H137,2)</f>
        <v>0</v>
      </c>
      <c r="K137" s="223" t="s">
        <v>208</v>
      </c>
      <c r="L137" s="44"/>
      <c r="M137" s="228" t="s">
        <v>1</v>
      </c>
      <c r="N137" s="229" t="s">
        <v>42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125</v>
      </c>
      <c r="AT137" s="232" t="s">
        <v>204</v>
      </c>
      <c r="AU137" s="232" t="s">
        <v>84</v>
      </c>
      <c r="AY137" s="17" t="s">
        <v>203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84</v>
      </c>
      <c r="BK137" s="233">
        <f>ROUND(I137*H137,2)</f>
        <v>0</v>
      </c>
      <c r="BL137" s="17" t="s">
        <v>125</v>
      </c>
      <c r="BM137" s="232" t="s">
        <v>221</v>
      </c>
    </row>
    <row r="138" s="2" customFormat="1">
      <c r="A138" s="38"/>
      <c r="B138" s="39"/>
      <c r="C138" s="40"/>
      <c r="D138" s="234" t="s">
        <v>210</v>
      </c>
      <c r="E138" s="40"/>
      <c r="F138" s="235" t="s">
        <v>219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84</v>
      </c>
    </row>
    <row r="139" s="11" customFormat="1" ht="25.92" customHeight="1">
      <c r="A139" s="11"/>
      <c r="B139" s="207"/>
      <c r="C139" s="208"/>
      <c r="D139" s="209" t="s">
        <v>76</v>
      </c>
      <c r="E139" s="210" t="s">
        <v>222</v>
      </c>
      <c r="F139" s="210" t="s">
        <v>223</v>
      </c>
      <c r="G139" s="208"/>
      <c r="H139" s="208"/>
      <c r="I139" s="211"/>
      <c r="J139" s="212">
        <f>BK139</f>
        <v>0</v>
      </c>
      <c r="K139" s="208"/>
      <c r="L139" s="213"/>
      <c r="M139" s="214"/>
      <c r="N139" s="215"/>
      <c r="O139" s="215"/>
      <c r="P139" s="216">
        <f>SUM(P140:P149)</f>
        <v>0</v>
      </c>
      <c r="Q139" s="215"/>
      <c r="R139" s="216">
        <f>SUM(R140:R149)</f>
        <v>0</v>
      </c>
      <c r="S139" s="215"/>
      <c r="T139" s="217">
        <f>SUM(T140:T149)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8" t="s">
        <v>84</v>
      </c>
      <c r="AT139" s="219" t="s">
        <v>76</v>
      </c>
      <c r="AU139" s="219" t="s">
        <v>77</v>
      </c>
      <c r="AY139" s="218" t="s">
        <v>203</v>
      </c>
      <c r="BK139" s="220">
        <f>SUM(BK140:BK149)</f>
        <v>0</v>
      </c>
    </row>
    <row r="140" s="2" customFormat="1" ht="21.75" customHeight="1">
      <c r="A140" s="38"/>
      <c r="B140" s="39"/>
      <c r="C140" s="221" t="s">
        <v>224</v>
      </c>
      <c r="D140" s="221" t="s">
        <v>204</v>
      </c>
      <c r="E140" s="222" t="s">
        <v>225</v>
      </c>
      <c r="F140" s="223" t="s">
        <v>226</v>
      </c>
      <c r="G140" s="224" t="s">
        <v>227</v>
      </c>
      <c r="H140" s="225">
        <v>41.200000000000003</v>
      </c>
      <c r="I140" s="226"/>
      <c r="J140" s="227">
        <f>ROUND(I140*H140,2)</f>
        <v>0</v>
      </c>
      <c r="K140" s="223" t="s">
        <v>208</v>
      </c>
      <c r="L140" s="44"/>
      <c r="M140" s="228" t="s">
        <v>1</v>
      </c>
      <c r="N140" s="229" t="s">
        <v>42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125</v>
      </c>
      <c r="AT140" s="232" t="s">
        <v>204</v>
      </c>
      <c r="AU140" s="232" t="s">
        <v>84</v>
      </c>
      <c r="AY140" s="17" t="s">
        <v>203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84</v>
      </c>
      <c r="BK140" s="233">
        <f>ROUND(I140*H140,2)</f>
        <v>0</v>
      </c>
      <c r="BL140" s="17" t="s">
        <v>125</v>
      </c>
      <c r="BM140" s="232" t="s">
        <v>228</v>
      </c>
    </row>
    <row r="141" s="2" customFormat="1">
      <c r="A141" s="38"/>
      <c r="B141" s="39"/>
      <c r="C141" s="40"/>
      <c r="D141" s="234" t="s">
        <v>210</v>
      </c>
      <c r="E141" s="40"/>
      <c r="F141" s="235" t="s">
        <v>226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210</v>
      </c>
      <c r="AU141" s="17" t="s">
        <v>84</v>
      </c>
    </row>
    <row r="142" s="2" customFormat="1" ht="16.5" customHeight="1">
      <c r="A142" s="38"/>
      <c r="B142" s="39"/>
      <c r="C142" s="221" t="s">
        <v>229</v>
      </c>
      <c r="D142" s="221" t="s">
        <v>204</v>
      </c>
      <c r="E142" s="222" t="s">
        <v>230</v>
      </c>
      <c r="F142" s="223" t="s">
        <v>231</v>
      </c>
      <c r="G142" s="224" t="s">
        <v>227</v>
      </c>
      <c r="H142" s="225">
        <v>41.200000000000003</v>
      </c>
      <c r="I142" s="226"/>
      <c r="J142" s="227">
        <f>ROUND(I142*H142,2)</f>
        <v>0</v>
      </c>
      <c r="K142" s="223" t="s">
        <v>208</v>
      </c>
      <c r="L142" s="44"/>
      <c r="M142" s="228" t="s">
        <v>1</v>
      </c>
      <c r="N142" s="229" t="s">
        <v>42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125</v>
      </c>
      <c r="AT142" s="232" t="s">
        <v>204</v>
      </c>
      <c r="AU142" s="232" t="s">
        <v>84</v>
      </c>
      <c r="AY142" s="17" t="s">
        <v>203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84</v>
      </c>
      <c r="BK142" s="233">
        <f>ROUND(I142*H142,2)</f>
        <v>0</v>
      </c>
      <c r="BL142" s="17" t="s">
        <v>125</v>
      </c>
      <c r="BM142" s="232" t="s">
        <v>232</v>
      </c>
    </row>
    <row r="143" s="2" customFormat="1">
      <c r="A143" s="38"/>
      <c r="B143" s="39"/>
      <c r="C143" s="40"/>
      <c r="D143" s="234" t="s">
        <v>210</v>
      </c>
      <c r="E143" s="40"/>
      <c r="F143" s="235" t="s">
        <v>231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210</v>
      </c>
      <c r="AU143" s="17" t="s">
        <v>84</v>
      </c>
    </row>
    <row r="144" s="2" customFormat="1" ht="24.15" customHeight="1">
      <c r="A144" s="38"/>
      <c r="B144" s="39"/>
      <c r="C144" s="221" t="s">
        <v>233</v>
      </c>
      <c r="D144" s="221" t="s">
        <v>204</v>
      </c>
      <c r="E144" s="222" t="s">
        <v>234</v>
      </c>
      <c r="F144" s="223" t="s">
        <v>235</v>
      </c>
      <c r="G144" s="224" t="s">
        <v>227</v>
      </c>
      <c r="H144" s="225">
        <v>41.200000000000003</v>
      </c>
      <c r="I144" s="226"/>
      <c r="J144" s="227">
        <f>ROUND(I144*H144,2)</f>
        <v>0</v>
      </c>
      <c r="K144" s="223" t="s">
        <v>208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125</v>
      </c>
      <c r="AT144" s="232" t="s">
        <v>204</v>
      </c>
      <c r="AU144" s="232" t="s">
        <v>84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125</v>
      </c>
      <c r="BM144" s="232" t="s">
        <v>236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235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84</v>
      </c>
    </row>
    <row r="146" s="2" customFormat="1" ht="16.5" customHeight="1">
      <c r="A146" s="38"/>
      <c r="B146" s="39"/>
      <c r="C146" s="221" t="s">
        <v>237</v>
      </c>
      <c r="D146" s="221" t="s">
        <v>204</v>
      </c>
      <c r="E146" s="222" t="s">
        <v>238</v>
      </c>
      <c r="F146" s="223" t="s">
        <v>239</v>
      </c>
      <c r="G146" s="224" t="s">
        <v>227</v>
      </c>
      <c r="H146" s="225">
        <v>41.200000000000003</v>
      </c>
      <c r="I146" s="226"/>
      <c r="J146" s="227">
        <f>ROUND(I146*H146,2)</f>
        <v>0</v>
      </c>
      <c r="K146" s="223" t="s">
        <v>208</v>
      </c>
      <c r="L146" s="44"/>
      <c r="M146" s="228" t="s">
        <v>1</v>
      </c>
      <c r="N146" s="229" t="s">
        <v>42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125</v>
      </c>
      <c r="AT146" s="232" t="s">
        <v>204</v>
      </c>
      <c r="AU146" s="232" t="s">
        <v>84</v>
      </c>
      <c r="AY146" s="17" t="s">
        <v>203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84</v>
      </c>
      <c r="BK146" s="233">
        <f>ROUND(I146*H146,2)</f>
        <v>0</v>
      </c>
      <c r="BL146" s="17" t="s">
        <v>125</v>
      </c>
      <c r="BM146" s="232" t="s">
        <v>240</v>
      </c>
    </row>
    <row r="147" s="2" customFormat="1">
      <c r="A147" s="38"/>
      <c r="B147" s="39"/>
      <c r="C147" s="40"/>
      <c r="D147" s="234" t="s">
        <v>210</v>
      </c>
      <c r="E147" s="40"/>
      <c r="F147" s="235" t="s">
        <v>239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210</v>
      </c>
      <c r="AU147" s="17" t="s">
        <v>84</v>
      </c>
    </row>
    <row r="148" s="2" customFormat="1" ht="16.5" customHeight="1">
      <c r="A148" s="38"/>
      <c r="B148" s="39"/>
      <c r="C148" s="221" t="s">
        <v>241</v>
      </c>
      <c r="D148" s="221" t="s">
        <v>204</v>
      </c>
      <c r="E148" s="222" t="s">
        <v>242</v>
      </c>
      <c r="F148" s="223" t="s">
        <v>243</v>
      </c>
      <c r="G148" s="224" t="s">
        <v>227</v>
      </c>
      <c r="H148" s="225">
        <v>41.200000000000003</v>
      </c>
      <c r="I148" s="226"/>
      <c r="J148" s="227">
        <f>ROUND(I148*H148,2)</f>
        <v>0</v>
      </c>
      <c r="K148" s="223" t="s">
        <v>208</v>
      </c>
      <c r="L148" s="44"/>
      <c r="M148" s="228" t="s">
        <v>1</v>
      </c>
      <c r="N148" s="229" t="s">
        <v>42</v>
      </c>
      <c r="O148" s="91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125</v>
      </c>
      <c r="AT148" s="232" t="s">
        <v>204</v>
      </c>
      <c r="AU148" s="232" t="s">
        <v>84</v>
      </c>
      <c r="AY148" s="17" t="s">
        <v>203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84</v>
      </c>
      <c r="BK148" s="233">
        <f>ROUND(I148*H148,2)</f>
        <v>0</v>
      </c>
      <c r="BL148" s="17" t="s">
        <v>125</v>
      </c>
      <c r="BM148" s="232" t="s">
        <v>244</v>
      </c>
    </row>
    <row r="149" s="2" customFormat="1">
      <c r="A149" s="38"/>
      <c r="B149" s="39"/>
      <c r="C149" s="40"/>
      <c r="D149" s="234" t="s">
        <v>210</v>
      </c>
      <c r="E149" s="40"/>
      <c r="F149" s="235" t="s">
        <v>243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210</v>
      </c>
      <c r="AU149" s="17" t="s">
        <v>84</v>
      </c>
    </row>
    <row r="150" s="11" customFormat="1" ht="25.92" customHeight="1">
      <c r="A150" s="11"/>
      <c r="B150" s="207"/>
      <c r="C150" s="208"/>
      <c r="D150" s="209" t="s">
        <v>76</v>
      </c>
      <c r="E150" s="210" t="s">
        <v>245</v>
      </c>
      <c r="F150" s="210" t="s">
        <v>246</v>
      </c>
      <c r="G150" s="208"/>
      <c r="H150" s="208"/>
      <c r="I150" s="211"/>
      <c r="J150" s="212">
        <f>BK150</f>
        <v>0</v>
      </c>
      <c r="K150" s="208"/>
      <c r="L150" s="213"/>
      <c r="M150" s="214"/>
      <c r="N150" s="215"/>
      <c r="O150" s="215"/>
      <c r="P150" s="216">
        <f>SUM(P151:P152)</f>
        <v>0</v>
      </c>
      <c r="Q150" s="215"/>
      <c r="R150" s="216">
        <f>SUM(R151:R152)</f>
        <v>0</v>
      </c>
      <c r="S150" s="215"/>
      <c r="T150" s="217">
        <f>SUM(T151:T152)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8" t="s">
        <v>84</v>
      </c>
      <c r="AT150" s="219" t="s">
        <v>76</v>
      </c>
      <c r="AU150" s="219" t="s">
        <v>77</v>
      </c>
      <c r="AY150" s="218" t="s">
        <v>203</v>
      </c>
      <c r="BK150" s="220">
        <f>SUM(BK151:BK152)</f>
        <v>0</v>
      </c>
    </row>
    <row r="151" s="2" customFormat="1" ht="21.75" customHeight="1">
      <c r="A151" s="38"/>
      <c r="B151" s="39"/>
      <c r="C151" s="221" t="s">
        <v>247</v>
      </c>
      <c r="D151" s="221" t="s">
        <v>204</v>
      </c>
      <c r="E151" s="222" t="s">
        <v>248</v>
      </c>
      <c r="F151" s="223" t="s">
        <v>249</v>
      </c>
      <c r="G151" s="224" t="s">
        <v>220</v>
      </c>
      <c r="H151" s="225">
        <v>1.7889999999999999</v>
      </c>
      <c r="I151" s="226"/>
      <c r="J151" s="227">
        <f>ROUND(I151*H151,2)</f>
        <v>0</v>
      </c>
      <c r="K151" s="223" t="s">
        <v>208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125</v>
      </c>
      <c r="AT151" s="232" t="s">
        <v>204</v>
      </c>
      <c r="AU151" s="232" t="s">
        <v>84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125</v>
      </c>
      <c r="BM151" s="232" t="s">
        <v>250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249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84</v>
      </c>
    </row>
    <row r="153" s="11" customFormat="1" ht="25.92" customHeight="1">
      <c r="A153" s="11"/>
      <c r="B153" s="207"/>
      <c r="C153" s="208"/>
      <c r="D153" s="209" t="s">
        <v>76</v>
      </c>
      <c r="E153" s="210" t="s">
        <v>251</v>
      </c>
      <c r="F153" s="210" t="s">
        <v>252</v>
      </c>
      <c r="G153" s="208"/>
      <c r="H153" s="208"/>
      <c r="I153" s="211"/>
      <c r="J153" s="212">
        <f>BK153</f>
        <v>0</v>
      </c>
      <c r="K153" s="208"/>
      <c r="L153" s="213"/>
      <c r="M153" s="214"/>
      <c r="N153" s="215"/>
      <c r="O153" s="215"/>
      <c r="P153" s="216">
        <f>SUM(P154:P157)</f>
        <v>0</v>
      </c>
      <c r="Q153" s="215"/>
      <c r="R153" s="216">
        <f>SUM(R154:R157)</f>
        <v>0</v>
      </c>
      <c r="S153" s="215"/>
      <c r="T153" s="217">
        <f>SUM(T154:T157)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8" t="s">
        <v>86</v>
      </c>
      <c r="AT153" s="219" t="s">
        <v>76</v>
      </c>
      <c r="AU153" s="219" t="s">
        <v>77</v>
      </c>
      <c r="AY153" s="218" t="s">
        <v>203</v>
      </c>
      <c r="BK153" s="220">
        <f>SUM(BK154:BK157)</f>
        <v>0</v>
      </c>
    </row>
    <row r="154" s="2" customFormat="1" ht="16.5" customHeight="1">
      <c r="A154" s="38"/>
      <c r="B154" s="39"/>
      <c r="C154" s="221" t="s">
        <v>253</v>
      </c>
      <c r="D154" s="221" t="s">
        <v>204</v>
      </c>
      <c r="E154" s="222" t="s">
        <v>254</v>
      </c>
      <c r="F154" s="223" t="s">
        <v>255</v>
      </c>
      <c r="G154" s="224" t="s">
        <v>227</v>
      </c>
      <c r="H154" s="225">
        <v>11</v>
      </c>
      <c r="I154" s="226"/>
      <c r="J154" s="227">
        <f>ROUND(I154*H154,2)</f>
        <v>0</v>
      </c>
      <c r="K154" s="223" t="s">
        <v>208</v>
      </c>
      <c r="L154" s="44"/>
      <c r="M154" s="228" t="s">
        <v>1</v>
      </c>
      <c r="N154" s="229" t="s">
        <v>42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256</v>
      </c>
      <c r="AT154" s="232" t="s">
        <v>204</v>
      </c>
      <c r="AU154" s="232" t="s">
        <v>84</v>
      </c>
      <c r="AY154" s="17" t="s">
        <v>203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84</v>
      </c>
      <c r="BK154" s="233">
        <f>ROUND(I154*H154,2)</f>
        <v>0</v>
      </c>
      <c r="BL154" s="17" t="s">
        <v>256</v>
      </c>
      <c r="BM154" s="232" t="s">
        <v>257</v>
      </c>
    </row>
    <row r="155" s="2" customFormat="1">
      <c r="A155" s="38"/>
      <c r="B155" s="39"/>
      <c r="C155" s="40"/>
      <c r="D155" s="234" t="s">
        <v>210</v>
      </c>
      <c r="E155" s="40"/>
      <c r="F155" s="235" t="s">
        <v>255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210</v>
      </c>
      <c r="AU155" s="17" t="s">
        <v>84</v>
      </c>
    </row>
    <row r="156" s="2" customFormat="1" ht="21.75" customHeight="1">
      <c r="A156" s="38"/>
      <c r="B156" s="39"/>
      <c r="C156" s="221" t="s">
        <v>8</v>
      </c>
      <c r="D156" s="221" t="s">
        <v>204</v>
      </c>
      <c r="E156" s="222" t="s">
        <v>258</v>
      </c>
      <c r="F156" s="223" t="s">
        <v>259</v>
      </c>
      <c r="G156" s="224" t="s">
        <v>220</v>
      </c>
      <c r="H156" s="225">
        <v>0.0030000000000000001</v>
      </c>
      <c r="I156" s="226"/>
      <c r="J156" s="227">
        <f>ROUND(I156*H156,2)</f>
        <v>0</v>
      </c>
      <c r="K156" s="223" t="s">
        <v>208</v>
      </c>
      <c r="L156" s="44"/>
      <c r="M156" s="228" t="s">
        <v>1</v>
      </c>
      <c r="N156" s="229" t="s">
        <v>42</v>
      </c>
      <c r="O156" s="91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256</v>
      </c>
      <c r="AT156" s="232" t="s">
        <v>204</v>
      </c>
      <c r="AU156" s="232" t="s">
        <v>84</v>
      </c>
      <c r="AY156" s="17" t="s">
        <v>203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84</v>
      </c>
      <c r="BK156" s="233">
        <f>ROUND(I156*H156,2)</f>
        <v>0</v>
      </c>
      <c r="BL156" s="17" t="s">
        <v>256</v>
      </c>
      <c r="BM156" s="232" t="s">
        <v>260</v>
      </c>
    </row>
    <row r="157" s="2" customFormat="1">
      <c r="A157" s="38"/>
      <c r="B157" s="39"/>
      <c r="C157" s="40"/>
      <c r="D157" s="234" t="s">
        <v>210</v>
      </c>
      <c r="E157" s="40"/>
      <c r="F157" s="235" t="s">
        <v>259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210</v>
      </c>
      <c r="AU157" s="17" t="s">
        <v>84</v>
      </c>
    </row>
    <row r="158" s="11" customFormat="1" ht="25.92" customHeight="1">
      <c r="A158" s="11"/>
      <c r="B158" s="207"/>
      <c r="C158" s="208"/>
      <c r="D158" s="209" t="s">
        <v>76</v>
      </c>
      <c r="E158" s="210" t="s">
        <v>261</v>
      </c>
      <c r="F158" s="210" t="s">
        <v>262</v>
      </c>
      <c r="G158" s="208"/>
      <c r="H158" s="208"/>
      <c r="I158" s="211"/>
      <c r="J158" s="212">
        <f>BK158</f>
        <v>0</v>
      </c>
      <c r="K158" s="208"/>
      <c r="L158" s="213"/>
      <c r="M158" s="214"/>
      <c r="N158" s="215"/>
      <c r="O158" s="215"/>
      <c r="P158" s="216">
        <f>SUM(P159:P167)</f>
        <v>0</v>
      </c>
      <c r="Q158" s="215"/>
      <c r="R158" s="216">
        <f>SUM(R159:R167)</f>
        <v>0</v>
      </c>
      <c r="S158" s="215"/>
      <c r="T158" s="217">
        <f>SUM(T159:T167)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18" t="s">
        <v>86</v>
      </c>
      <c r="AT158" s="219" t="s">
        <v>76</v>
      </c>
      <c r="AU158" s="219" t="s">
        <v>77</v>
      </c>
      <c r="AY158" s="218" t="s">
        <v>203</v>
      </c>
      <c r="BK158" s="220">
        <f>SUM(BK159:BK167)</f>
        <v>0</v>
      </c>
    </row>
    <row r="159" s="2" customFormat="1" ht="24.15" customHeight="1">
      <c r="A159" s="38"/>
      <c r="B159" s="39"/>
      <c r="C159" s="221" t="s">
        <v>263</v>
      </c>
      <c r="D159" s="221" t="s">
        <v>204</v>
      </c>
      <c r="E159" s="222" t="s">
        <v>264</v>
      </c>
      <c r="F159" s="223" t="s">
        <v>265</v>
      </c>
      <c r="G159" s="224" t="s">
        <v>266</v>
      </c>
      <c r="H159" s="225">
        <v>4</v>
      </c>
      <c r="I159" s="226"/>
      <c r="J159" s="227">
        <f>ROUND(I159*H159,2)</f>
        <v>0</v>
      </c>
      <c r="K159" s="223" t="s">
        <v>1</v>
      </c>
      <c r="L159" s="44"/>
      <c r="M159" s="228" t="s">
        <v>1</v>
      </c>
      <c r="N159" s="229" t="s">
        <v>42</v>
      </c>
      <c r="O159" s="91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2" t="s">
        <v>256</v>
      </c>
      <c r="AT159" s="232" t="s">
        <v>204</v>
      </c>
      <c r="AU159" s="232" t="s">
        <v>84</v>
      </c>
      <c r="AY159" s="17" t="s">
        <v>203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84</v>
      </c>
      <c r="BK159" s="233">
        <f>ROUND(I159*H159,2)</f>
        <v>0</v>
      </c>
      <c r="BL159" s="17" t="s">
        <v>256</v>
      </c>
      <c r="BM159" s="232" t="s">
        <v>267</v>
      </c>
    </row>
    <row r="160" s="2" customFormat="1">
      <c r="A160" s="38"/>
      <c r="B160" s="39"/>
      <c r="C160" s="40"/>
      <c r="D160" s="234" t="s">
        <v>210</v>
      </c>
      <c r="E160" s="40"/>
      <c r="F160" s="235" t="s">
        <v>265</v>
      </c>
      <c r="G160" s="40"/>
      <c r="H160" s="40"/>
      <c r="I160" s="236"/>
      <c r="J160" s="40"/>
      <c r="K160" s="40"/>
      <c r="L160" s="44"/>
      <c r="M160" s="237"/>
      <c r="N160" s="23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210</v>
      </c>
      <c r="AU160" s="17" t="s">
        <v>84</v>
      </c>
    </row>
    <row r="161" s="12" customFormat="1">
      <c r="A161" s="12"/>
      <c r="B161" s="239"/>
      <c r="C161" s="240"/>
      <c r="D161" s="234" t="s">
        <v>268</v>
      </c>
      <c r="E161" s="241" t="s">
        <v>1</v>
      </c>
      <c r="F161" s="242" t="s">
        <v>269</v>
      </c>
      <c r="G161" s="240"/>
      <c r="H161" s="243">
        <v>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9" t="s">
        <v>268</v>
      </c>
      <c r="AU161" s="249" t="s">
        <v>84</v>
      </c>
      <c r="AV161" s="12" t="s">
        <v>86</v>
      </c>
      <c r="AW161" s="12" t="s">
        <v>33</v>
      </c>
      <c r="AX161" s="12" t="s">
        <v>77</v>
      </c>
      <c r="AY161" s="249" t="s">
        <v>203</v>
      </c>
    </row>
    <row r="162" s="12" customFormat="1">
      <c r="A162" s="12"/>
      <c r="B162" s="239"/>
      <c r="C162" s="240"/>
      <c r="D162" s="234" t="s">
        <v>268</v>
      </c>
      <c r="E162" s="241" t="s">
        <v>1</v>
      </c>
      <c r="F162" s="242" t="s">
        <v>270</v>
      </c>
      <c r="G162" s="240"/>
      <c r="H162" s="243">
        <v>2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9" t="s">
        <v>268</v>
      </c>
      <c r="AU162" s="249" t="s">
        <v>84</v>
      </c>
      <c r="AV162" s="12" t="s">
        <v>86</v>
      </c>
      <c r="AW162" s="12" t="s">
        <v>33</v>
      </c>
      <c r="AX162" s="12" t="s">
        <v>77</v>
      </c>
      <c r="AY162" s="249" t="s">
        <v>203</v>
      </c>
    </row>
    <row r="163" s="13" customFormat="1">
      <c r="A163" s="13"/>
      <c r="B163" s="250"/>
      <c r="C163" s="251"/>
      <c r="D163" s="234" t="s">
        <v>268</v>
      </c>
      <c r="E163" s="252" t="s">
        <v>1</v>
      </c>
      <c r="F163" s="253" t="s">
        <v>271</v>
      </c>
      <c r="G163" s="251"/>
      <c r="H163" s="254">
        <v>4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268</v>
      </c>
      <c r="AU163" s="260" t="s">
        <v>84</v>
      </c>
      <c r="AV163" s="13" t="s">
        <v>125</v>
      </c>
      <c r="AW163" s="13" t="s">
        <v>33</v>
      </c>
      <c r="AX163" s="13" t="s">
        <v>84</v>
      </c>
      <c r="AY163" s="260" t="s">
        <v>203</v>
      </c>
    </row>
    <row r="164" s="2" customFormat="1" ht="24.15" customHeight="1">
      <c r="A164" s="38"/>
      <c r="B164" s="39"/>
      <c r="C164" s="261" t="s">
        <v>272</v>
      </c>
      <c r="D164" s="261" t="s">
        <v>273</v>
      </c>
      <c r="E164" s="262" t="s">
        <v>274</v>
      </c>
      <c r="F164" s="263" t="s">
        <v>275</v>
      </c>
      <c r="G164" s="264" t="s">
        <v>266</v>
      </c>
      <c r="H164" s="265">
        <v>4</v>
      </c>
      <c r="I164" s="266"/>
      <c r="J164" s="267">
        <f>ROUND(I164*H164,2)</f>
        <v>0</v>
      </c>
      <c r="K164" s="263" t="s">
        <v>1</v>
      </c>
      <c r="L164" s="268"/>
      <c r="M164" s="269" t="s">
        <v>1</v>
      </c>
      <c r="N164" s="270" t="s">
        <v>42</v>
      </c>
      <c r="O164" s="91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117</v>
      </c>
      <c r="AT164" s="232" t="s">
        <v>273</v>
      </c>
      <c r="AU164" s="232" t="s">
        <v>84</v>
      </c>
      <c r="AY164" s="17" t="s">
        <v>203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84</v>
      </c>
      <c r="BK164" s="233">
        <f>ROUND(I164*H164,2)</f>
        <v>0</v>
      </c>
      <c r="BL164" s="17" t="s">
        <v>256</v>
      </c>
      <c r="BM164" s="232" t="s">
        <v>276</v>
      </c>
    </row>
    <row r="165" s="2" customFormat="1">
      <c r="A165" s="38"/>
      <c r="B165" s="39"/>
      <c r="C165" s="40"/>
      <c r="D165" s="234" t="s">
        <v>210</v>
      </c>
      <c r="E165" s="40"/>
      <c r="F165" s="235" t="s">
        <v>275</v>
      </c>
      <c r="G165" s="40"/>
      <c r="H165" s="40"/>
      <c r="I165" s="236"/>
      <c r="J165" s="40"/>
      <c r="K165" s="40"/>
      <c r="L165" s="44"/>
      <c r="M165" s="237"/>
      <c r="N165" s="23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210</v>
      </c>
      <c r="AU165" s="17" t="s">
        <v>84</v>
      </c>
    </row>
    <row r="166" s="2" customFormat="1" ht="24.15" customHeight="1">
      <c r="A166" s="38"/>
      <c r="B166" s="39"/>
      <c r="C166" s="221" t="s">
        <v>277</v>
      </c>
      <c r="D166" s="221" t="s">
        <v>204</v>
      </c>
      <c r="E166" s="222" t="s">
        <v>278</v>
      </c>
      <c r="F166" s="223" t="s">
        <v>279</v>
      </c>
      <c r="G166" s="224" t="s">
        <v>266</v>
      </c>
      <c r="H166" s="225">
        <v>4</v>
      </c>
      <c r="I166" s="226"/>
      <c r="J166" s="227">
        <f>ROUND(I166*H166,2)</f>
        <v>0</v>
      </c>
      <c r="K166" s="223" t="s">
        <v>1</v>
      </c>
      <c r="L166" s="44"/>
      <c r="M166" s="228" t="s">
        <v>1</v>
      </c>
      <c r="N166" s="229" t="s">
        <v>42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256</v>
      </c>
      <c r="AT166" s="232" t="s">
        <v>204</v>
      </c>
      <c r="AU166" s="232" t="s">
        <v>84</v>
      </c>
      <c r="AY166" s="17" t="s">
        <v>203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84</v>
      </c>
      <c r="BK166" s="233">
        <f>ROUND(I166*H166,2)</f>
        <v>0</v>
      </c>
      <c r="BL166" s="17" t="s">
        <v>256</v>
      </c>
      <c r="BM166" s="232" t="s">
        <v>280</v>
      </c>
    </row>
    <row r="167" s="2" customFormat="1">
      <c r="A167" s="38"/>
      <c r="B167" s="39"/>
      <c r="C167" s="40"/>
      <c r="D167" s="234" t="s">
        <v>210</v>
      </c>
      <c r="E167" s="40"/>
      <c r="F167" s="235" t="s">
        <v>279</v>
      </c>
      <c r="G167" s="40"/>
      <c r="H167" s="40"/>
      <c r="I167" s="236"/>
      <c r="J167" s="40"/>
      <c r="K167" s="40"/>
      <c r="L167" s="44"/>
      <c r="M167" s="271"/>
      <c r="N167" s="272"/>
      <c r="O167" s="273"/>
      <c r="P167" s="273"/>
      <c r="Q167" s="273"/>
      <c r="R167" s="273"/>
      <c r="S167" s="273"/>
      <c r="T167" s="274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210</v>
      </c>
      <c r="AU167" s="17" t="s">
        <v>84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oyKGRWJZs7jbTAisLVJhb3KhjxxfjC2pb+sTQRkotdjXyaH5774Ztk32oo8T0pIl9gY+Rvz8l5bNmMNA2ixRjQ==" hashValue="jtr/X9dTSug+Z+JxuIKL/oKTXWeS54Gbqd2FZhvz72Jdjj6Joa2OZisx+txooAi5YL4ggJobSsZQ92YpveJlSw==" algorithmName="SHA-512" password="CC35"/>
  <autoFilter ref="C128:K16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159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925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926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ROUND(J131,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ROUND((SUM(BE131:BE347)),  2)</f>
        <v>0</v>
      </c>
      <c r="G37" s="38"/>
      <c r="H37" s="38"/>
      <c r="I37" s="165">
        <v>0.20999999999999999</v>
      </c>
      <c r="J37" s="164">
        <f>ROUND(((SUM(BE131:BE347))*I37),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ROUND((SUM(BF131:BF347)),  2)</f>
        <v>0</v>
      </c>
      <c r="G38" s="38"/>
      <c r="H38" s="38"/>
      <c r="I38" s="165">
        <v>0.12</v>
      </c>
      <c r="J38" s="164">
        <f>ROUND(((SUM(BF131:BF347))*I38),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ROUND((SUM(BG131:BG347)),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ROUND((SUM(BH131:BH347)),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ROUND((SUM(BI131:BI347)),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925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53C - SO 08B - Vodovod přípojky - rekonstrukce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J131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927</v>
      </c>
      <c r="E101" s="193"/>
      <c r="F101" s="193"/>
      <c r="G101" s="193"/>
      <c r="H101" s="193"/>
      <c r="I101" s="193"/>
      <c r="J101" s="194">
        <f>J132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184</v>
      </c>
      <c r="E102" s="193"/>
      <c r="F102" s="193"/>
      <c r="G102" s="193"/>
      <c r="H102" s="193"/>
      <c r="I102" s="193"/>
      <c r="J102" s="194">
        <f>J163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928</v>
      </c>
      <c r="E103" s="193"/>
      <c r="F103" s="193"/>
      <c r="G103" s="193"/>
      <c r="H103" s="193"/>
      <c r="I103" s="193"/>
      <c r="J103" s="194">
        <f>J168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929</v>
      </c>
      <c r="E104" s="193"/>
      <c r="F104" s="193"/>
      <c r="G104" s="193"/>
      <c r="H104" s="193"/>
      <c r="I104" s="193"/>
      <c r="J104" s="194">
        <f>J193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930</v>
      </c>
      <c r="E105" s="193"/>
      <c r="F105" s="193"/>
      <c r="G105" s="193"/>
      <c r="H105" s="193"/>
      <c r="I105" s="193"/>
      <c r="J105" s="194">
        <f>J286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312</v>
      </c>
      <c r="E106" s="193"/>
      <c r="F106" s="193"/>
      <c r="G106" s="193"/>
      <c r="H106" s="193"/>
      <c r="I106" s="193"/>
      <c r="J106" s="194">
        <f>J328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0"/>
      <c r="C107" s="191"/>
      <c r="D107" s="192" t="s">
        <v>186</v>
      </c>
      <c r="E107" s="193"/>
      <c r="F107" s="193"/>
      <c r="G107" s="193"/>
      <c r="H107" s="193"/>
      <c r="I107" s="193"/>
      <c r="J107" s="194">
        <f>J343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189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4" t="str">
        <f>E7</f>
        <v>Revitalizace náměstí Míru v Tišnově, etapa 1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173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1" customFormat="1" ht="23.25" customHeight="1">
      <c r="B119" s="21"/>
      <c r="C119" s="22"/>
      <c r="D119" s="22"/>
      <c r="E119" s="184" t="s">
        <v>174</v>
      </c>
      <c r="F119" s="22"/>
      <c r="G119" s="22"/>
      <c r="H119" s="22"/>
      <c r="I119" s="22"/>
      <c r="J119" s="22"/>
      <c r="K119" s="22"/>
      <c r="L119" s="20"/>
    </row>
    <row r="120" s="1" customFormat="1" ht="12" customHeight="1">
      <c r="B120" s="21"/>
      <c r="C120" s="32" t="s">
        <v>175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5" t="s">
        <v>925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177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E13</f>
        <v>53C - SO 08B - Vodovod přípojky - rekonstrukce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F16</f>
        <v>Tišnov</v>
      </c>
      <c r="G125" s="40"/>
      <c r="H125" s="40"/>
      <c r="I125" s="32" t="s">
        <v>22</v>
      </c>
      <c r="J125" s="79" t="str">
        <f>IF(J16="","",J16)</f>
        <v>2. 5. 2024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E19</f>
        <v>Město Tišnov, náměstí Míru 111, 666 01 Tišnov</v>
      </c>
      <c r="G127" s="40"/>
      <c r="H127" s="40"/>
      <c r="I127" s="32" t="s">
        <v>30</v>
      </c>
      <c r="J127" s="36" t="str">
        <f>E25</f>
        <v>Ing. Petr Velička autorizovaný architekt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IF(E22="","",E22)</f>
        <v>Vyplň údaj</v>
      </c>
      <c r="G128" s="40"/>
      <c r="H128" s="40"/>
      <c r="I128" s="32" t="s">
        <v>34</v>
      </c>
      <c r="J128" s="36" t="str">
        <f>E28</f>
        <v>Čiklová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0" customFormat="1" ht="29.28" customHeight="1">
      <c r="A130" s="196"/>
      <c r="B130" s="197"/>
      <c r="C130" s="198" t="s">
        <v>190</v>
      </c>
      <c r="D130" s="199" t="s">
        <v>62</v>
      </c>
      <c r="E130" s="199" t="s">
        <v>58</v>
      </c>
      <c r="F130" s="199" t="s">
        <v>59</v>
      </c>
      <c r="G130" s="199" t="s">
        <v>191</v>
      </c>
      <c r="H130" s="199" t="s">
        <v>192</v>
      </c>
      <c r="I130" s="199" t="s">
        <v>193</v>
      </c>
      <c r="J130" s="199" t="s">
        <v>181</v>
      </c>
      <c r="K130" s="200" t="s">
        <v>194</v>
      </c>
      <c r="L130" s="201"/>
      <c r="M130" s="100" t="s">
        <v>1</v>
      </c>
      <c r="N130" s="101" t="s">
        <v>41</v>
      </c>
      <c r="O130" s="101" t="s">
        <v>195</v>
      </c>
      <c r="P130" s="101" t="s">
        <v>196</v>
      </c>
      <c r="Q130" s="101" t="s">
        <v>197</v>
      </c>
      <c r="R130" s="101" t="s">
        <v>198</v>
      </c>
      <c r="S130" s="101" t="s">
        <v>199</v>
      </c>
      <c r="T130" s="102" t="s">
        <v>200</v>
      </c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</row>
    <row r="131" s="2" customFormat="1" ht="22.8" customHeight="1">
      <c r="A131" s="38"/>
      <c r="B131" s="39"/>
      <c r="C131" s="107" t="s">
        <v>201</v>
      </c>
      <c r="D131" s="40"/>
      <c r="E131" s="40"/>
      <c r="F131" s="40"/>
      <c r="G131" s="40"/>
      <c r="H131" s="40"/>
      <c r="I131" s="40"/>
      <c r="J131" s="202">
        <f>BK131</f>
        <v>0</v>
      </c>
      <c r="K131" s="40"/>
      <c r="L131" s="44"/>
      <c r="M131" s="103"/>
      <c r="N131" s="203"/>
      <c r="O131" s="104"/>
      <c r="P131" s="204">
        <f>P132+P163+P168+P193+P286+P328+P343</f>
        <v>0</v>
      </c>
      <c r="Q131" s="104"/>
      <c r="R131" s="204">
        <f>R132+R163+R168+R193+R286+R328+R343</f>
        <v>0</v>
      </c>
      <c r="S131" s="104"/>
      <c r="T131" s="205">
        <f>T132+T163+T168+T193+T286+T328+T343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76</v>
      </c>
      <c r="AU131" s="17" t="s">
        <v>183</v>
      </c>
      <c r="BK131" s="206">
        <f>BK132+BK163+BK168+BK193+BK286+BK328+BK343</f>
        <v>0</v>
      </c>
    </row>
    <row r="132" s="11" customFormat="1" ht="25.92" customHeight="1">
      <c r="A132" s="11"/>
      <c r="B132" s="207"/>
      <c r="C132" s="208"/>
      <c r="D132" s="209" t="s">
        <v>76</v>
      </c>
      <c r="E132" s="210" t="s">
        <v>84</v>
      </c>
      <c r="F132" s="210" t="s">
        <v>854</v>
      </c>
      <c r="G132" s="208"/>
      <c r="H132" s="208"/>
      <c r="I132" s="211"/>
      <c r="J132" s="212">
        <f>BK132</f>
        <v>0</v>
      </c>
      <c r="K132" s="208"/>
      <c r="L132" s="213"/>
      <c r="M132" s="214"/>
      <c r="N132" s="215"/>
      <c r="O132" s="215"/>
      <c r="P132" s="216">
        <f>SUM(P133:P162)</f>
        <v>0</v>
      </c>
      <c r="Q132" s="215"/>
      <c r="R132" s="216">
        <f>SUM(R133:R162)</f>
        <v>0</v>
      </c>
      <c r="S132" s="215"/>
      <c r="T132" s="217">
        <f>SUM(T133:T162)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8" t="s">
        <v>84</v>
      </c>
      <c r="AT132" s="219" t="s">
        <v>76</v>
      </c>
      <c r="AU132" s="219" t="s">
        <v>77</v>
      </c>
      <c r="AY132" s="218" t="s">
        <v>203</v>
      </c>
      <c r="BK132" s="220">
        <f>SUM(BK133:BK162)</f>
        <v>0</v>
      </c>
    </row>
    <row r="133" s="2" customFormat="1" ht="16.5" customHeight="1">
      <c r="A133" s="38"/>
      <c r="B133" s="39"/>
      <c r="C133" s="221" t="s">
        <v>84</v>
      </c>
      <c r="D133" s="221" t="s">
        <v>204</v>
      </c>
      <c r="E133" s="222" t="s">
        <v>931</v>
      </c>
      <c r="F133" s="223" t="s">
        <v>932</v>
      </c>
      <c r="G133" s="224" t="s">
        <v>207</v>
      </c>
      <c r="H133" s="225">
        <v>173.06</v>
      </c>
      <c r="I133" s="226"/>
      <c r="J133" s="227">
        <f>ROUND(I133*H133,2)</f>
        <v>0</v>
      </c>
      <c r="K133" s="223" t="s">
        <v>933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934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932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12" customFormat="1">
      <c r="A135" s="12"/>
      <c r="B135" s="239"/>
      <c r="C135" s="240"/>
      <c r="D135" s="234" t="s">
        <v>268</v>
      </c>
      <c r="E135" s="241" t="s">
        <v>1</v>
      </c>
      <c r="F135" s="242" t="s">
        <v>935</v>
      </c>
      <c r="G135" s="240"/>
      <c r="H135" s="243">
        <v>173.06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9" t="s">
        <v>268</v>
      </c>
      <c r="AU135" s="249" t="s">
        <v>84</v>
      </c>
      <c r="AV135" s="12" t="s">
        <v>86</v>
      </c>
      <c r="AW135" s="12" t="s">
        <v>33</v>
      </c>
      <c r="AX135" s="12" t="s">
        <v>77</v>
      </c>
      <c r="AY135" s="249" t="s">
        <v>203</v>
      </c>
    </row>
    <row r="136" s="13" customFormat="1">
      <c r="A136" s="13"/>
      <c r="B136" s="250"/>
      <c r="C136" s="251"/>
      <c r="D136" s="234" t="s">
        <v>268</v>
      </c>
      <c r="E136" s="252" t="s">
        <v>1</v>
      </c>
      <c r="F136" s="253" t="s">
        <v>271</v>
      </c>
      <c r="G136" s="251"/>
      <c r="H136" s="254">
        <v>173.06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268</v>
      </c>
      <c r="AU136" s="260" t="s">
        <v>84</v>
      </c>
      <c r="AV136" s="13" t="s">
        <v>125</v>
      </c>
      <c r="AW136" s="13" t="s">
        <v>33</v>
      </c>
      <c r="AX136" s="13" t="s">
        <v>84</v>
      </c>
      <c r="AY136" s="260" t="s">
        <v>203</v>
      </c>
    </row>
    <row r="137" s="2" customFormat="1" ht="16.5" customHeight="1">
      <c r="A137" s="38"/>
      <c r="B137" s="39"/>
      <c r="C137" s="221" t="s">
        <v>86</v>
      </c>
      <c r="D137" s="221" t="s">
        <v>204</v>
      </c>
      <c r="E137" s="222" t="s">
        <v>936</v>
      </c>
      <c r="F137" s="223" t="s">
        <v>937</v>
      </c>
      <c r="G137" s="224" t="s">
        <v>207</v>
      </c>
      <c r="H137" s="225">
        <v>173.06</v>
      </c>
      <c r="I137" s="226"/>
      <c r="J137" s="227">
        <f>ROUND(I137*H137,2)</f>
        <v>0</v>
      </c>
      <c r="K137" s="223" t="s">
        <v>933</v>
      </c>
      <c r="L137" s="44"/>
      <c r="M137" s="228" t="s">
        <v>1</v>
      </c>
      <c r="N137" s="229" t="s">
        <v>42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125</v>
      </c>
      <c r="AT137" s="232" t="s">
        <v>204</v>
      </c>
      <c r="AU137" s="232" t="s">
        <v>84</v>
      </c>
      <c r="AY137" s="17" t="s">
        <v>203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84</v>
      </c>
      <c r="BK137" s="233">
        <f>ROUND(I137*H137,2)</f>
        <v>0</v>
      </c>
      <c r="BL137" s="17" t="s">
        <v>125</v>
      </c>
      <c r="BM137" s="232" t="s">
        <v>938</v>
      </c>
    </row>
    <row r="138" s="2" customFormat="1">
      <c r="A138" s="38"/>
      <c r="B138" s="39"/>
      <c r="C138" s="40"/>
      <c r="D138" s="234" t="s">
        <v>210</v>
      </c>
      <c r="E138" s="40"/>
      <c r="F138" s="235" t="s">
        <v>937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84</v>
      </c>
    </row>
    <row r="139" s="2" customFormat="1" ht="16.5" customHeight="1">
      <c r="A139" s="38"/>
      <c r="B139" s="39"/>
      <c r="C139" s="221" t="s">
        <v>94</v>
      </c>
      <c r="D139" s="221" t="s">
        <v>204</v>
      </c>
      <c r="E139" s="222" t="s">
        <v>939</v>
      </c>
      <c r="F139" s="223" t="s">
        <v>940</v>
      </c>
      <c r="G139" s="224" t="s">
        <v>207</v>
      </c>
      <c r="H139" s="225">
        <v>173.06</v>
      </c>
      <c r="I139" s="226"/>
      <c r="J139" s="227">
        <f>ROUND(I139*H139,2)</f>
        <v>0</v>
      </c>
      <c r="K139" s="223" t="s">
        <v>933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84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941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940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84</v>
      </c>
    </row>
    <row r="141" s="2" customFormat="1" ht="21.75" customHeight="1">
      <c r="A141" s="38"/>
      <c r="B141" s="39"/>
      <c r="C141" s="221" t="s">
        <v>125</v>
      </c>
      <c r="D141" s="221" t="s">
        <v>204</v>
      </c>
      <c r="E141" s="222" t="s">
        <v>942</v>
      </c>
      <c r="F141" s="223" t="s">
        <v>943</v>
      </c>
      <c r="G141" s="224" t="s">
        <v>207</v>
      </c>
      <c r="H141" s="225">
        <v>173.06</v>
      </c>
      <c r="I141" s="226"/>
      <c r="J141" s="227">
        <f>ROUND(I141*H141,2)</f>
        <v>0</v>
      </c>
      <c r="K141" s="223" t="s">
        <v>933</v>
      </c>
      <c r="L141" s="44"/>
      <c r="M141" s="228" t="s">
        <v>1</v>
      </c>
      <c r="N141" s="229" t="s">
        <v>42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125</v>
      </c>
      <c r="AT141" s="232" t="s">
        <v>204</v>
      </c>
      <c r="AU141" s="232" t="s">
        <v>84</v>
      </c>
      <c r="AY141" s="17" t="s">
        <v>203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84</v>
      </c>
      <c r="BK141" s="233">
        <f>ROUND(I141*H141,2)</f>
        <v>0</v>
      </c>
      <c r="BL141" s="17" t="s">
        <v>125</v>
      </c>
      <c r="BM141" s="232" t="s">
        <v>944</v>
      </c>
    </row>
    <row r="142" s="2" customFormat="1">
      <c r="A142" s="38"/>
      <c r="B142" s="39"/>
      <c r="C142" s="40"/>
      <c r="D142" s="234" t="s">
        <v>210</v>
      </c>
      <c r="E142" s="40"/>
      <c r="F142" s="235" t="s">
        <v>943</v>
      </c>
      <c r="G142" s="40"/>
      <c r="H142" s="40"/>
      <c r="I142" s="236"/>
      <c r="J142" s="40"/>
      <c r="K142" s="40"/>
      <c r="L142" s="44"/>
      <c r="M142" s="237"/>
      <c r="N142" s="23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210</v>
      </c>
      <c r="AU142" s="17" t="s">
        <v>84</v>
      </c>
    </row>
    <row r="143" s="12" customFormat="1">
      <c r="A143" s="12"/>
      <c r="B143" s="239"/>
      <c r="C143" s="240"/>
      <c r="D143" s="234" t="s">
        <v>268</v>
      </c>
      <c r="E143" s="241" t="s">
        <v>1</v>
      </c>
      <c r="F143" s="242" t="s">
        <v>945</v>
      </c>
      <c r="G143" s="240"/>
      <c r="H143" s="243">
        <v>173.06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9" t="s">
        <v>268</v>
      </c>
      <c r="AU143" s="249" t="s">
        <v>84</v>
      </c>
      <c r="AV143" s="12" t="s">
        <v>86</v>
      </c>
      <c r="AW143" s="12" t="s">
        <v>33</v>
      </c>
      <c r="AX143" s="12" t="s">
        <v>77</v>
      </c>
      <c r="AY143" s="249" t="s">
        <v>203</v>
      </c>
    </row>
    <row r="144" s="13" customFormat="1">
      <c r="A144" s="13"/>
      <c r="B144" s="250"/>
      <c r="C144" s="251"/>
      <c r="D144" s="234" t="s">
        <v>268</v>
      </c>
      <c r="E144" s="252" t="s">
        <v>1</v>
      </c>
      <c r="F144" s="253" t="s">
        <v>271</v>
      </c>
      <c r="G144" s="251"/>
      <c r="H144" s="254">
        <v>173.06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268</v>
      </c>
      <c r="AU144" s="260" t="s">
        <v>84</v>
      </c>
      <c r="AV144" s="13" t="s">
        <v>125</v>
      </c>
      <c r="AW144" s="13" t="s">
        <v>33</v>
      </c>
      <c r="AX144" s="13" t="s">
        <v>84</v>
      </c>
      <c r="AY144" s="260" t="s">
        <v>203</v>
      </c>
    </row>
    <row r="145" s="2" customFormat="1" ht="21.75" customHeight="1">
      <c r="A145" s="38"/>
      <c r="B145" s="39"/>
      <c r="C145" s="221" t="s">
        <v>224</v>
      </c>
      <c r="D145" s="221" t="s">
        <v>204</v>
      </c>
      <c r="E145" s="222" t="s">
        <v>946</v>
      </c>
      <c r="F145" s="223" t="s">
        <v>947</v>
      </c>
      <c r="G145" s="224" t="s">
        <v>207</v>
      </c>
      <c r="H145" s="225">
        <v>173.06</v>
      </c>
      <c r="I145" s="226"/>
      <c r="J145" s="227">
        <f>ROUND(I145*H145,2)</f>
        <v>0</v>
      </c>
      <c r="K145" s="223" t="s">
        <v>933</v>
      </c>
      <c r="L145" s="44"/>
      <c r="M145" s="228" t="s">
        <v>1</v>
      </c>
      <c r="N145" s="229" t="s">
        <v>42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125</v>
      </c>
      <c r="AT145" s="232" t="s">
        <v>204</v>
      </c>
      <c r="AU145" s="232" t="s">
        <v>84</v>
      </c>
      <c r="AY145" s="17" t="s">
        <v>203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84</v>
      </c>
      <c r="BK145" s="233">
        <f>ROUND(I145*H145,2)</f>
        <v>0</v>
      </c>
      <c r="BL145" s="17" t="s">
        <v>125</v>
      </c>
      <c r="BM145" s="232" t="s">
        <v>948</v>
      </c>
    </row>
    <row r="146" s="2" customFormat="1">
      <c r="A146" s="38"/>
      <c r="B146" s="39"/>
      <c r="C146" s="40"/>
      <c r="D146" s="234" t="s">
        <v>210</v>
      </c>
      <c r="E146" s="40"/>
      <c r="F146" s="235" t="s">
        <v>947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210</v>
      </c>
      <c r="AU146" s="17" t="s">
        <v>84</v>
      </c>
    </row>
    <row r="147" s="2" customFormat="1" ht="16.5" customHeight="1">
      <c r="A147" s="38"/>
      <c r="B147" s="39"/>
      <c r="C147" s="221" t="s">
        <v>229</v>
      </c>
      <c r="D147" s="221" t="s">
        <v>204</v>
      </c>
      <c r="E147" s="222" t="s">
        <v>949</v>
      </c>
      <c r="F147" s="223" t="s">
        <v>950</v>
      </c>
      <c r="G147" s="224" t="s">
        <v>207</v>
      </c>
      <c r="H147" s="225">
        <v>173.06</v>
      </c>
      <c r="I147" s="226"/>
      <c r="J147" s="227">
        <f>ROUND(I147*H147,2)</f>
        <v>0</v>
      </c>
      <c r="K147" s="223" t="s">
        <v>933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125</v>
      </c>
      <c r="AT147" s="232" t="s">
        <v>204</v>
      </c>
      <c r="AU147" s="232" t="s">
        <v>84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125</v>
      </c>
      <c r="BM147" s="232" t="s">
        <v>951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950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84</v>
      </c>
    </row>
    <row r="149" s="2" customFormat="1" ht="24.15" customHeight="1">
      <c r="A149" s="38"/>
      <c r="B149" s="39"/>
      <c r="C149" s="221" t="s">
        <v>233</v>
      </c>
      <c r="D149" s="221" t="s">
        <v>204</v>
      </c>
      <c r="E149" s="222" t="s">
        <v>952</v>
      </c>
      <c r="F149" s="223" t="s">
        <v>953</v>
      </c>
      <c r="G149" s="224" t="s">
        <v>207</v>
      </c>
      <c r="H149" s="225">
        <v>109.51000000000001</v>
      </c>
      <c r="I149" s="226"/>
      <c r="J149" s="227">
        <f>ROUND(I149*H149,2)</f>
        <v>0</v>
      </c>
      <c r="K149" s="223" t="s">
        <v>933</v>
      </c>
      <c r="L149" s="44"/>
      <c r="M149" s="228" t="s">
        <v>1</v>
      </c>
      <c r="N149" s="229" t="s">
        <v>42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125</v>
      </c>
      <c r="AT149" s="232" t="s">
        <v>204</v>
      </c>
      <c r="AU149" s="232" t="s">
        <v>84</v>
      </c>
      <c r="AY149" s="17" t="s">
        <v>203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84</v>
      </c>
      <c r="BK149" s="233">
        <f>ROUND(I149*H149,2)</f>
        <v>0</v>
      </c>
      <c r="BL149" s="17" t="s">
        <v>125</v>
      </c>
      <c r="BM149" s="232" t="s">
        <v>954</v>
      </c>
    </row>
    <row r="150" s="2" customFormat="1">
      <c r="A150" s="38"/>
      <c r="B150" s="39"/>
      <c r="C150" s="40"/>
      <c r="D150" s="234" t="s">
        <v>210</v>
      </c>
      <c r="E150" s="40"/>
      <c r="F150" s="235" t="s">
        <v>953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210</v>
      </c>
      <c r="AU150" s="17" t="s">
        <v>84</v>
      </c>
    </row>
    <row r="151" s="12" customFormat="1">
      <c r="A151" s="12"/>
      <c r="B151" s="239"/>
      <c r="C151" s="240"/>
      <c r="D151" s="234" t="s">
        <v>268</v>
      </c>
      <c r="E151" s="241" t="s">
        <v>1</v>
      </c>
      <c r="F151" s="242" t="s">
        <v>955</v>
      </c>
      <c r="G151" s="240"/>
      <c r="H151" s="243">
        <v>109.51000000000001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9" t="s">
        <v>268</v>
      </c>
      <c r="AU151" s="249" t="s">
        <v>84</v>
      </c>
      <c r="AV151" s="12" t="s">
        <v>86</v>
      </c>
      <c r="AW151" s="12" t="s">
        <v>33</v>
      </c>
      <c r="AX151" s="12" t="s">
        <v>77</v>
      </c>
      <c r="AY151" s="249" t="s">
        <v>203</v>
      </c>
    </row>
    <row r="152" s="13" customFormat="1">
      <c r="A152" s="13"/>
      <c r="B152" s="250"/>
      <c r="C152" s="251"/>
      <c r="D152" s="234" t="s">
        <v>268</v>
      </c>
      <c r="E152" s="252" t="s">
        <v>1</v>
      </c>
      <c r="F152" s="253" t="s">
        <v>271</v>
      </c>
      <c r="G152" s="251"/>
      <c r="H152" s="254">
        <v>109.51000000000001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268</v>
      </c>
      <c r="AU152" s="260" t="s">
        <v>84</v>
      </c>
      <c r="AV152" s="13" t="s">
        <v>125</v>
      </c>
      <c r="AW152" s="13" t="s">
        <v>33</v>
      </c>
      <c r="AX152" s="13" t="s">
        <v>84</v>
      </c>
      <c r="AY152" s="260" t="s">
        <v>203</v>
      </c>
    </row>
    <row r="153" s="2" customFormat="1" ht="24.15" customHeight="1">
      <c r="A153" s="38"/>
      <c r="B153" s="39"/>
      <c r="C153" s="221" t="s">
        <v>237</v>
      </c>
      <c r="D153" s="221" t="s">
        <v>204</v>
      </c>
      <c r="E153" s="222" t="s">
        <v>956</v>
      </c>
      <c r="F153" s="223" t="s">
        <v>957</v>
      </c>
      <c r="G153" s="224" t="s">
        <v>207</v>
      </c>
      <c r="H153" s="225">
        <v>49.009999999999998</v>
      </c>
      <c r="I153" s="226"/>
      <c r="J153" s="227">
        <f>ROUND(I153*H153,2)</f>
        <v>0</v>
      </c>
      <c r="K153" s="223" t="s">
        <v>933</v>
      </c>
      <c r="L153" s="44"/>
      <c r="M153" s="228" t="s">
        <v>1</v>
      </c>
      <c r="N153" s="229" t="s">
        <v>42</v>
      </c>
      <c r="O153" s="91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125</v>
      </c>
      <c r="AT153" s="232" t="s">
        <v>204</v>
      </c>
      <c r="AU153" s="232" t="s">
        <v>84</v>
      </c>
      <c r="AY153" s="17" t="s">
        <v>203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84</v>
      </c>
      <c r="BK153" s="233">
        <f>ROUND(I153*H153,2)</f>
        <v>0</v>
      </c>
      <c r="BL153" s="17" t="s">
        <v>125</v>
      </c>
      <c r="BM153" s="232" t="s">
        <v>958</v>
      </c>
    </row>
    <row r="154" s="2" customFormat="1">
      <c r="A154" s="38"/>
      <c r="B154" s="39"/>
      <c r="C154" s="40"/>
      <c r="D154" s="234" t="s">
        <v>210</v>
      </c>
      <c r="E154" s="40"/>
      <c r="F154" s="235" t="s">
        <v>957</v>
      </c>
      <c r="G154" s="40"/>
      <c r="H154" s="40"/>
      <c r="I154" s="236"/>
      <c r="J154" s="40"/>
      <c r="K154" s="40"/>
      <c r="L154" s="44"/>
      <c r="M154" s="237"/>
      <c r="N154" s="23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210</v>
      </c>
      <c r="AU154" s="17" t="s">
        <v>84</v>
      </c>
    </row>
    <row r="155" s="12" customFormat="1">
      <c r="A155" s="12"/>
      <c r="B155" s="239"/>
      <c r="C155" s="240"/>
      <c r="D155" s="234" t="s">
        <v>268</v>
      </c>
      <c r="E155" s="241" t="s">
        <v>1</v>
      </c>
      <c r="F155" s="242" t="s">
        <v>959</v>
      </c>
      <c r="G155" s="240"/>
      <c r="H155" s="243">
        <v>49.009999999999998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9" t="s">
        <v>268</v>
      </c>
      <c r="AU155" s="249" t="s">
        <v>84</v>
      </c>
      <c r="AV155" s="12" t="s">
        <v>86</v>
      </c>
      <c r="AW155" s="12" t="s">
        <v>33</v>
      </c>
      <c r="AX155" s="12" t="s">
        <v>77</v>
      </c>
      <c r="AY155" s="249" t="s">
        <v>203</v>
      </c>
    </row>
    <row r="156" s="13" customFormat="1">
      <c r="A156" s="13"/>
      <c r="B156" s="250"/>
      <c r="C156" s="251"/>
      <c r="D156" s="234" t="s">
        <v>268</v>
      </c>
      <c r="E156" s="252" t="s">
        <v>1</v>
      </c>
      <c r="F156" s="253" t="s">
        <v>271</v>
      </c>
      <c r="G156" s="251"/>
      <c r="H156" s="254">
        <v>49.009999999999998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268</v>
      </c>
      <c r="AU156" s="260" t="s">
        <v>84</v>
      </c>
      <c r="AV156" s="13" t="s">
        <v>125</v>
      </c>
      <c r="AW156" s="13" t="s">
        <v>33</v>
      </c>
      <c r="AX156" s="13" t="s">
        <v>84</v>
      </c>
      <c r="AY156" s="260" t="s">
        <v>203</v>
      </c>
    </row>
    <row r="157" s="2" customFormat="1" ht="16.5" customHeight="1">
      <c r="A157" s="38"/>
      <c r="B157" s="39"/>
      <c r="C157" s="221" t="s">
        <v>241</v>
      </c>
      <c r="D157" s="221" t="s">
        <v>204</v>
      </c>
      <c r="E157" s="222" t="s">
        <v>960</v>
      </c>
      <c r="F157" s="223" t="s">
        <v>961</v>
      </c>
      <c r="G157" s="224" t="s">
        <v>220</v>
      </c>
      <c r="H157" s="225">
        <v>259.58999999999997</v>
      </c>
      <c r="I157" s="226"/>
      <c r="J157" s="227">
        <f>ROUND(I157*H157,2)</f>
        <v>0</v>
      </c>
      <c r="K157" s="223" t="s">
        <v>933</v>
      </c>
      <c r="L157" s="44"/>
      <c r="M157" s="228" t="s">
        <v>1</v>
      </c>
      <c r="N157" s="229" t="s">
        <v>42</v>
      </c>
      <c r="O157" s="91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2" t="s">
        <v>125</v>
      </c>
      <c r="AT157" s="232" t="s">
        <v>204</v>
      </c>
      <c r="AU157" s="232" t="s">
        <v>84</v>
      </c>
      <c r="AY157" s="17" t="s">
        <v>203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84</v>
      </c>
      <c r="BK157" s="233">
        <f>ROUND(I157*H157,2)</f>
        <v>0</v>
      </c>
      <c r="BL157" s="17" t="s">
        <v>125</v>
      </c>
      <c r="BM157" s="232" t="s">
        <v>962</v>
      </c>
    </row>
    <row r="158" s="2" customFormat="1">
      <c r="A158" s="38"/>
      <c r="B158" s="39"/>
      <c r="C158" s="40"/>
      <c r="D158" s="234" t="s">
        <v>210</v>
      </c>
      <c r="E158" s="40"/>
      <c r="F158" s="235" t="s">
        <v>961</v>
      </c>
      <c r="G158" s="40"/>
      <c r="H158" s="40"/>
      <c r="I158" s="236"/>
      <c r="J158" s="40"/>
      <c r="K158" s="40"/>
      <c r="L158" s="44"/>
      <c r="M158" s="237"/>
      <c r="N158" s="23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210</v>
      </c>
      <c r="AU158" s="17" t="s">
        <v>84</v>
      </c>
    </row>
    <row r="159" s="12" customFormat="1">
      <c r="A159" s="12"/>
      <c r="B159" s="239"/>
      <c r="C159" s="240"/>
      <c r="D159" s="234" t="s">
        <v>268</v>
      </c>
      <c r="E159" s="241" t="s">
        <v>1</v>
      </c>
      <c r="F159" s="242" t="s">
        <v>963</v>
      </c>
      <c r="G159" s="240"/>
      <c r="H159" s="243">
        <v>259.58999999999997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9" t="s">
        <v>268</v>
      </c>
      <c r="AU159" s="249" t="s">
        <v>84</v>
      </c>
      <c r="AV159" s="12" t="s">
        <v>86</v>
      </c>
      <c r="AW159" s="12" t="s">
        <v>33</v>
      </c>
      <c r="AX159" s="12" t="s">
        <v>77</v>
      </c>
      <c r="AY159" s="249" t="s">
        <v>203</v>
      </c>
    </row>
    <row r="160" s="13" customFormat="1">
      <c r="A160" s="13"/>
      <c r="B160" s="250"/>
      <c r="C160" s="251"/>
      <c r="D160" s="234" t="s">
        <v>268</v>
      </c>
      <c r="E160" s="252" t="s">
        <v>1</v>
      </c>
      <c r="F160" s="253" t="s">
        <v>271</v>
      </c>
      <c r="G160" s="251"/>
      <c r="H160" s="254">
        <v>259.58999999999997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268</v>
      </c>
      <c r="AU160" s="260" t="s">
        <v>84</v>
      </c>
      <c r="AV160" s="13" t="s">
        <v>125</v>
      </c>
      <c r="AW160" s="13" t="s">
        <v>33</v>
      </c>
      <c r="AX160" s="13" t="s">
        <v>84</v>
      </c>
      <c r="AY160" s="260" t="s">
        <v>203</v>
      </c>
    </row>
    <row r="161" s="2" customFormat="1" ht="16.5" customHeight="1">
      <c r="A161" s="38"/>
      <c r="B161" s="39"/>
      <c r="C161" s="221" t="s">
        <v>247</v>
      </c>
      <c r="D161" s="221" t="s">
        <v>204</v>
      </c>
      <c r="E161" s="222" t="s">
        <v>964</v>
      </c>
      <c r="F161" s="223" t="s">
        <v>965</v>
      </c>
      <c r="G161" s="224" t="s">
        <v>213</v>
      </c>
      <c r="H161" s="225">
        <v>25</v>
      </c>
      <c r="I161" s="226"/>
      <c r="J161" s="227">
        <f>ROUND(I161*H161,2)</f>
        <v>0</v>
      </c>
      <c r="K161" s="223" t="s">
        <v>933</v>
      </c>
      <c r="L161" s="44"/>
      <c r="M161" s="228" t="s">
        <v>1</v>
      </c>
      <c r="N161" s="229" t="s">
        <v>42</v>
      </c>
      <c r="O161" s="91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125</v>
      </c>
      <c r="AT161" s="232" t="s">
        <v>204</v>
      </c>
      <c r="AU161" s="232" t="s">
        <v>84</v>
      </c>
      <c r="AY161" s="17" t="s">
        <v>203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84</v>
      </c>
      <c r="BK161" s="233">
        <f>ROUND(I161*H161,2)</f>
        <v>0</v>
      </c>
      <c r="BL161" s="17" t="s">
        <v>125</v>
      </c>
      <c r="BM161" s="232" t="s">
        <v>966</v>
      </c>
    </row>
    <row r="162" s="2" customFormat="1">
      <c r="A162" s="38"/>
      <c r="B162" s="39"/>
      <c r="C162" s="40"/>
      <c r="D162" s="234" t="s">
        <v>210</v>
      </c>
      <c r="E162" s="40"/>
      <c r="F162" s="235" t="s">
        <v>965</v>
      </c>
      <c r="G162" s="40"/>
      <c r="H162" s="40"/>
      <c r="I162" s="236"/>
      <c r="J162" s="40"/>
      <c r="K162" s="40"/>
      <c r="L162" s="44"/>
      <c r="M162" s="237"/>
      <c r="N162" s="23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210</v>
      </c>
      <c r="AU162" s="17" t="s">
        <v>84</v>
      </c>
    </row>
    <row r="163" s="11" customFormat="1" ht="25.92" customHeight="1">
      <c r="A163" s="11"/>
      <c r="B163" s="207"/>
      <c r="C163" s="208"/>
      <c r="D163" s="209" t="s">
        <v>76</v>
      </c>
      <c r="E163" s="210" t="s">
        <v>125</v>
      </c>
      <c r="F163" s="210" t="s">
        <v>202</v>
      </c>
      <c r="G163" s="208"/>
      <c r="H163" s="208"/>
      <c r="I163" s="211"/>
      <c r="J163" s="212">
        <f>BK163</f>
        <v>0</v>
      </c>
      <c r="K163" s="208"/>
      <c r="L163" s="213"/>
      <c r="M163" s="214"/>
      <c r="N163" s="215"/>
      <c r="O163" s="215"/>
      <c r="P163" s="216">
        <f>SUM(P164:P167)</f>
        <v>0</v>
      </c>
      <c r="Q163" s="215"/>
      <c r="R163" s="216">
        <f>SUM(R164:R167)</f>
        <v>0</v>
      </c>
      <c r="S163" s="215"/>
      <c r="T163" s="217">
        <f>SUM(T164:T167)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8" t="s">
        <v>84</v>
      </c>
      <c r="AT163" s="219" t="s">
        <v>76</v>
      </c>
      <c r="AU163" s="219" t="s">
        <v>77</v>
      </c>
      <c r="AY163" s="218" t="s">
        <v>203</v>
      </c>
      <c r="BK163" s="220">
        <f>SUM(BK164:BK167)</f>
        <v>0</v>
      </c>
    </row>
    <row r="164" s="2" customFormat="1" ht="16.5" customHeight="1">
      <c r="A164" s="38"/>
      <c r="B164" s="39"/>
      <c r="C164" s="221" t="s">
        <v>253</v>
      </c>
      <c r="D164" s="221" t="s">
        <v>204</v>
      </c>
      <c r="E164" s="222" t="s">
        <v>967</v>
      </c>
      <c r="F164" s="223" t="s">
        <v>968</v>
      </c>
      <c r="G164" s="224" t="s">
        <v>207</v>
      </c>
      <c r="H164" s="225">
        <v>14.279999999999999</v>
      </c>
      <c r="I164" s="226"/>
      <c r="J164" s="227">
        <f>ROUND(I164*H164,2)</f>
        <v>0</v>
      </c>
      <c r="K164" s="223" t="s">
        <v>933</v>
      </c>
      <c r="L164" s="44"/>
      <c r="M164" s="228" t="s">
        <v>1</v>
      </c>
      <c r="N164" s="229" t="s">
        <v>42</v>
      </c>
      <c r="O164" s="91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125</v>
      </c>
      <c r="AT164" s="232" t="s">
        <v>204</v>
      </c>
      <c r="AU164" s="232" t="s">
        <v>84</v>
      </c>
      <c r="AY164" s="17" t="s">
        <v>203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84</v>
      </c>
      <c r="BK164" s="233">
        <f>ROUND(I164*H164,2)</f>
        <v>0</v>
      </c>
      <c r="BL164" s="17" t="s">
        <v>125</v>
      </c>
      <c r="BM164" s="232" t="s">
        <v>969</v>
      </c>
    </row>
    <row r="165" s="2" customFormat="1">
      <c r="A165" s="38"/>
      <c r="B165" s="39"/>
      <c r="C165" s="40"/>
      <c r="D165" s="234" t="s">
        <v>210</v>
      </c>
      <c r="E165" s="40"/>
      <c r="F165" s="235" t="s">
        <v>968</v>
      </c>
      <c r="G165" s="40"/>
      <c r="H165" s="40"/>
      <c r="I165" s="236"/>
      <c r="J165" s="40"/>
      <c r="K165" s="40"/>
      <c r="L165" s="44"/>
      <c r="M165" s="237"/>
      <c r="N165" s="23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210</v>
      </c>
      <c r="AU165" s="17" t="s">
        <v>84</v>
      </c>
    </row>
    <row r="166" s="12" customFormat="1">
      <c r="A166" s="12"/>
      <c r="B166" s="239"/>
      <c r="C166" s="240"/>
      <c r="D166" s="234" t="s">
        <v>268</v>
      </c>
      <c r="E166" s="241" t="s">
        <v>1</v>
      </c>
      <c r="F166" s="242" t="s">
        <v>970</v>
      </c>
      <c r="G166" s="240"/>
      <c r="H166" s="243">
        <v>14.279999999999999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9" t="s">
        <v>268</v>
      </c>
      <c r="AU166" s="249" t="s">
        <v>84</v>
      </c>
      <c r="AV166" s="12" t="s">
        <v>86</v>
      </c>
      <c r="AW166" s="12" t="s">
        <v>33</v>
      </c>
      <c r="AX166" s="12" t="s">
        <v>77</v>
      </c>
      <c r="AY166" s="249" t="s">
        <v>203</v>
      </c>
    </row>
    <row r="167" s="13" customFormat="1">
      <c r="A167" s="13"/>
      <c r="B167" s="250"/>
      <c r="C167" s="251"/>
      <c r="D167" s="234" t="s">
        <v>268</v>
      </c>
      <c r="E167" s="252" t="s">
        <v>1</v>
      </c>
      <c r="F167" s="253" t="s">
        <v>271</v>
      </c>
      <c r="G167" s="251"/>
      <c r="H167" s="254">
        <v>14.279999999999999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268</v>
      </c>
      <c r="AU167" s="260" t="s">
        <v>84</v>
      </c>
      <c r="AV167" s="13" t="s">
        <v>125</v>
      </c>
      <c r="AW167" s="13" t="s">
        <v>33</v>
      </c>
      <c r="AX167" s="13" t="s">
        <v>84</v>
      </c>
      <c r="AY167" s="260" t="s">
        <v>203</v>
      </c>
    </row>
    <row r="168" s="11" customFormat="1" ht="25.92" customHeight="1">
      <c r="A168" s="11"/>
      <c r="B168" s="207"/>
      <c r="C168" s="208"/>
      <c r="D168" s="209" t="s">
        <v>76</v>
      </c>
      <c r="E168" s="210" t="s">
        <v>224</v>
      </c>
      <c r="F168" s="210" t="s">
        <v>971</v>
      </c>
      <c r="G168" s="208"/>
      <c r="H168" s="208"/>
      <c r="I168" s="211"/>
      <c r="J168" s="212">
        <f>BK168</f>
        <v>0</v>
      </c>
      <c r="K168" s="208"/>
      <c r="L168" s="213"/>
      <c r="M168" s="214"/>
      <c r="N168" s="215"/>
      <c r="O168" s="215"/>
      <c r="P168" s="216">
        <f>SUM(P169:P192)</f>
        <v>0</v>
      </c>
      <c r="Q168" s="215"/>
      <c r="R168" s="216">
        <f>SUM(R169:R192)</f>
        <v>0</v>
      </c>
      <c r="S168" s="215"/>
      <c r="T168" s="217">
        <f>SUM(T169:T192)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8" t="s">
        <v>84</v>
      </c>
      <c r="AT168" s="219" t="s">
        <v>76</v>
      </c>
      <c r="AU168" s="219" t="s">
        <v>77</v>
      </c>
      <c r="AY168" s="218" t="s">
        <v>203</v>
      </c>
      <c r="BK168" s="220">
        <f>SUM(BK169:BK192)</f>
        <v>0</v>
      </c>
    </row>
    <row r="169" s="2" customFormat="1" ht="24.15" customHeight="1">
      <c r="A169" s="38"/>
      <c r="B169" s="39"/>
      <c r="C169" s="221" t="s">
        <v>8</v>
      </c>
      <c r="D169" s="221" t="s">
        <v>204</v>
      </c>
      <c r="E169" s="222" t="s">
        <v>972</v>
      </c>
      <c r="F169" s="223" t="s">
        <v>973</v>
      </c>
      <c r="G169" s="224" t="s">
        <v>227</v>
      </c>
      <c r="H169" s="225">
        <v>7</v>
      </c>
      <c r="I169" s="226"/>
      <c r="J169" s="227">
        <f>ROUND(I169*H169,2)</f>
        <v>0</v>
      </c>
      <c r="K169" s="223" t="s">
        <v>933</v>
      </c>
      <c r="L169" s="44"/>
      <c r="M169" s="228" t="s">
        <v>1</v>
      </c>
      <c r="N169" s="229" t="s">
        <v>42</v>
      </c>
      <c r="O169" s="91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125</v>
      </c>
      <c r="AT169" s="232" t="s">
        <v>204</v>
      </c>
      <c r="AU169" s="232" t="s">
        <v>84</v>
      </c>
      <c r="AY169" s="17" t="s">
        <v>203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84</v>
      </c>
      <c r="BK169" s="233">
        <f>ROUND(I169*H169,2)</f>
        <v>0</v>
      </c>
      <c r="BL169" s="17" t="s">
        <v>125</v>
      </c>
      <c r="BM169" s="232" t="s">
        <v>974</v>
      </c>
    </row>
    <row r="170" s="2" customFormat="1">
      <c r="A170" s="38"/>
      <c r="B170" s="39"/>
      <c r="C170" s="40"/>
      <c r="D170" s="234" t="s">
        <v>210</v>
      </c>
      <c r="E170" s="40"/>
      <c r="F170" s="235" t="s">
        <v>973</v>
      </c>
      <c r="G170" s="40"/>
      <c r="H170" s="40"/>
      <c r="I170" s="236"/>
      <c r="J170" s="40"/>
      <c r="K170" s="40"/>
      <c r="L170" s="44"/>
      <c r="M170" s="237"/>
      <c r="N170" s="23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210</v>
      </c>
      <c r="AU170" s="17" t="s">
        <v>84</v>
      </c>
    </row>
    <row r="171" s="12" customFormat="1">
      <c r="A171" s="12"/>
      <c r="B171" s="239"/>
      <c r="C171" s="240"/>
      <c r="D171" s="234" t="s">
        <v>268</v>
      </c>
      <c r="E171" s="241" t="s">
        <v>1</v>
      </c>
      <c r="F171" s="242" t="s">
        <v>975</v>
      </c>
      <c r="G171" s="240"/>
      <c r="H171" s="243">
        <v>7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9" t="s">
        <v>268</v>
      </c>
      <c r="AU171" s="249" t="s">
        <v>84</v>
      </c>
      <c r="AV171" s="12" t="s">
        <v>86</v>
      </c>
      <c r="AW171" s="12" t="s">
        <v>33</v>
      </c>
      <c r="AX171" s="12" t="s">
        <v>77</v>
      </c>
      <c r="AY171" s="249" t="s">
        <v>203</v>
      </c>
    </row>
    <row r="172" s="13" customFormat="1">
      <c r="A172" s="13"/>
      <c r="B172" s="250"/>
      <c r="C172" s="251"/>
      <c r="D172" s="234" t="s">
        <v>268</v>
      </c>
      <c r="E172" s="252" t="s">
        <v>1</v>
      </c>
      <c r="F172" s="253" t="s">
        <v>271</v>
      </c>
      <c r="G172" s="251"/>
      <c r="H172" s="254">
        <v>7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268</v>
      </c>
      <c r="AU172" s="260" t="s">
        <v>84</v>
      </c>
      <c r="AV172" s="13" t="s">
        <v>125</v>
      </c>
      <c r="AW172" s="13" t="s">
        <v>33</v>
      </c>
      <c r="AX172" s="13" t="s">
        <v>84</v>
      </c>
      <c r="AY172" s="260" t="s">
        <v>203</v>
      </c>
    </row>
    <row r="173" s="2" customFormat="1" ht="21.75" customHeight="1">
      <c r="A173" s="38"/>
      <c r="B173" s="39"/>
      <c r="C173" s="221" t="s">
        <v>263</v>
      </c>
      <c r="D173" s="221" t="s">
        <v>204</v>
      </c>
      <c r="E173" s="222" t="s">
        <v>976</v>
      </c>
      <c r="F173" s="223" t="s">
        <v>977</v>
      </c>
      <c r="G173" s="224" t="s">
        <v>227</v>
      </c>
      <c r="H173" s="225">
        <v>14</v>
      </c>
      <c r="I173" s="226"/>
      <c r="J173" s="227">
        <f>ROUND(I173*H173,2)</f>
        <v>0</v>
      </c>
      <c r="K173" s="223" t="s">
        <v>933</v>
      </c>
      <c r="L173" s="44"/>
      <c r="M173" s="228" t="s">
        <v>1</v>
      </c>
      <c r="N173" s="229" t="s">
        <v>42</v>
      </c>
      <c r="O173" s="91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125</v>
      </c>
      <c r="AT173" s="232" t="s">
        <v>204</v>
      </c>
      <c r="AU173" s="232" t="s">
        <v>84</v>
      </c>
      <c r="AY173" s="17" t="s">
        <v>203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84</v>
      </c>
      <c r="BK173" s="233">
        <f>ROUND(I173*H173,2)</f>
        <v>0</v>
      </c>
      <c r="BL173" s="17" t="s">
        <v>125</v>
      </c>
      <c r="BM173" s="232" t="s">
        <v>978</v>
      </c>
    </row>
    <row r="174" s="2" customFormat="1">
      <c r="A174" s="38"/>
      <c r="B174" s="39"/>
      <c r="C174" s="40"/>
      <c r="D174" s="234" t="s">
        <v>210</v>
      </c>
      <c r="E174" s="40"/>
      <c r="F174" s="235" t="s">
        <v>977</v>
      </c>
      <c r="G174" s="40"/>
      <c r="H174" s="40"/>
      <c r="I174" s="236"/>
      <c r="J174" s="40"/>
      <c r="K174" s="40"/>
      <c r="L174" s="44"/>
      <c r="M174" s="237"/>
      <c r="N174" s="23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210</v>
      </c>
      <c r="AU174" s="17" t="s">
        <v>84</v>
      </c>
    </row>
    <row r="175" s="12" customFormat="1">
      <c r="A175" s="12"/>
      <c r="B175" s="239"/>
      <c r="C175" s="240"/>
      <c r="D175" s="234" t="s">
        <v>268</v>
      </c>
      <c r="E175" s="241" t="s">
        <v>1</v>
      </c>
      <c r="F175" s="242" t="s">
        <v>979</v>
      </c>
      <c r="G175" s="240"/>
      <c r="H175" s="243">
        <v>14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9" t="s">
        <v>268</v>
      </c>
      <c r="AU175" s="249" t="s">
        <v>84</v>
      </c>
      <c r="AV175" s="12" t="s">
        <v>86</v>
      </c>
      <c r="AW175" s="12" t="s">
        <v>33</v>
      </c>
      <c r="AX175" s="12" t="s">
        <v>77</v>
      </c>
      <c r="AY175" s="249" t="s">
        <v>203</v>
      </c>
    </row>
    <row r="176" s="13" customFormat="1">
      <c r="A176" s="13"/>
      <c r="B176" s="250"/>
      <c r="C176" s="251"/>
      <c r="D176" s="234" t="s">
        <v>268</v>
      </c>
      <c r="E176" s="252" t="s">
        <v>1</v>
      </c>
      <c r="F176" s="253" t="s">
        <v>271</v>
      </c>
      <c r="G176" s="251"/>
      <c r="H176" s="254">
        <v>14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268</v>
      </c>
      <c r="AU176" s="260" t="s">
        <v>84</v>
      </c>
      <c r="AV176" s="13" t="s">
        <v>125</v>
      </c>
      <c r="AW176" s="13" t="s">
        <v>33</v>
      </c>
      <c r="AX176" s="13" t="s">
        <v>84</v>
      </c>
      <c r="AY176" s="260" t="s">
        <v>203</v>
      </c>
    </row>
    <row r="177" s="2" customFormat="1" ht="24.15" customHeight="1">
      <c r="A177" s="38"/>
      <c r="B177" s="39"/>
      <c r="C177" s="221" t="s">
        <v>272</v>
      </c>
      <c r="D177" s="221" t="s">
        <v>204</v>
      </c>
      <c r="E177" s="222" t="s">
        <v>980</v>
      </c>
      <c r="F177" s="223" t="s">
        <v>981</v>
      </c>
      <c r="G177" s="224" t="s">
        <v>227</v>
      </c>
      <c r="H177" s="225">
        <v>14</v>
      </c>
      <c r="I177" s="226"/>
      <c r="J177" s="227">
        <f>ROUND(I177*H177,2)</f>
        <v>0</v>
      </c>
      <c r="K177" s="223" t="s">
        <v>933</v>
      </c>
      <c r="L177" s="44"/>
      <c r="M177" s="228" t="s">
        <v>1</v>
      </c>
      <c r="N177" s="229" t="s">
        <v>42</v>
      </c>
      <c r="O177" s="91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2" t="s">
        <v>125</v>
      </c>
      <c r="AT177" s="232" t="s">
        <v>204</v>
      </c>
      <c r="AU177" s="232" t="s">
        <v>84</v>
      </c>
      <c r="AY177" s="17" t="s">
        <v>203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84</v>
      </c>
      <c r="BK177" s="233">
        <f>ROUND(I177*H177,2)</f>
        <v>0</v>
      </c>
      <c r="BL177" s="17" t="s">
        <v>125</v>
      </c>
      <c r="BM177" s="232" t="s">
        <v>982</v>
      </c>
    </row>
    <row r="178" s="2" customFormat="1">
      <c r="A178" s="38"/>
      <c r="B178" s="39"/>
      <c r="C178" s="40"/>
      <c r="D178" s="234" t="s">
        <v>210</v>
      </c>
      <c r="E178" s="40"/>
      <c r="F178" s="235" t="s">
        <v>981</v>
      </c>
      <c r="G178" s="40"/>
      <c r="H178" s="40"/>
      <c r="I178" s="236"/>
      <c r="J178" s="40"/>
      <c r="K178" s="40"/>
      <c r="L178" s="44"/>
      <c r="M178" s="237"/>
      <c r="N178" s="23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210</v>
      </c>
      <c r="AU178" s="17" t="s">
        <v>84</v>
      </c>
    </row>
    <row r="179" s="2" customFormat="1" ht="21.75" customHeight="1">
      <c r="A179" s="38"/>
      <c r="B179" s="39"/>
      <c r="C179" s="221" t="s">
        <v>277</v>
      </c>
      <c r="D179" s="221" t="s">
        <v>204</v>
      </c>
      <c r="E179" s="222" t="s">
        <v>983</v>
      </c>
      <c r="F179" s="223" t="s">
        <v>984</v>
      </c>
      <c r="G179" s="224" t="s">
        <v>227</v>
      </c>
      <c r="H179" s="225">
        <v>35</v>
      </c>
      <c r="I179" s="226"/>
      <c r="J179" s="227">
        <f>ROUND(I179*H179,2)</f>
        <v>0</v>
      </c>
      <c r="K179" s="223" t="s">
        <v>933</v>
      </c>
      <c r="L179" s="44"/>
      <c r="M179" s="228" t="s">
        <v>1</v>
      </c>
      <c r="N179" s="229" t="s">
        <v>42</v>
      </c>
      <c r="O179" s="91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125</v>
      </c>
      <c r="AT179" s="232" t="s">
        <v>204</v>
      </c>
      <c r="AU179" s="232" t="s">
        <v>84</v>
      </c>
      <c r="AY179" s="17" t="s">
        <v>203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84</v>
      </c>
      <c r="BK179" s="233">
        <f>ROUND(I179*H179,2)</f>
        <v>0</v>
      </c>
      <c r="BL179" s="17" t="s">
        <v>125</v>
      </c>
      <c r="BM179" s="232" t="s">
        <v>985</v>
      </c>
    </row>
    <row r="180" s="2" customFormat="1">
      <c r="A180" s="38"/>
      <c r="B180" s="39"/>
      <c r="C180" s="40"/>
      <c r="D180" s="234" t="s">
        <v>210</v>
      </c>
      <c r="E180" s="40"/>
      <c r="F180" s="235" t="s">
        <v>984</v>
      </c>
      <c r="G180" s="40"/>
      <c r="H180" s="40"/>
      <c r="I180" s="236"/>
      <c r="J180" s="40"/>
      <c r="K180" s="40"/>
      <c r="L180" s="44"/>
      <c r="M180" s="237"/>
      <c r="N180" s="23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210</v>
      </c>
      <c r="AU180" s="17" t="s">
        <v>84</v>
      </c>
    </row>
    <row r="181" s="12" customFormat="1">
      <c r="A181" s="12"/>
      <c r="B181" s="239"/>
      <c r="C181" s="240"/>
      <c r="D181" s="234" t="s">
        <v>268</v>
      </c>
      <c r="E181" s="241" t="s">
        <v>1</v>
      </c>
      <c r="F181" s="242" t="s">
        <v>986</v>
      </c>
      <c r="G181" s="240"/>
      <c r="H181" s="243">
        <v>35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9" t="s">
        <v>268</v>
      </c>
      <c r="AU181" s="249" t="s">
        <v>84</v>
      </c>
      <c r="AV181" s="12" t="s">
        <v>86</v>
      </c>
      <c r="AW181" s="12" t="s">
        <v>33</v>
      </c>
      <c r="AX181" s="12" t="s">
        <v>77</v>
      </c>
      <c r="AY181" s="249" t="s">
        <v>203</v>
      </c>
    </row>
    <row r="182" s="13" customFormat="1">
      <c r="A182" s="13"/>
      <c r="B182" s="250"/>
      <c r="C182" s="251"/>
      <c r="D182" s="234" t="s">
        <v>268</v>
      </c>
      <c r="E182" s="252" t="s">
        <v>1</v>
      </c>
      <c r="F182" s="253" t="s">
        <v>271</v>
      </c>
      <c r="G182" s="251"/>
      <c r="H182" s="254">
        <v>35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268</v>
      </c>
      <c r="AU182" s="260" t="s">
        <v>84</v>
      </c>
      <c r="AV182" s="13" t="s">
        <v>125</v>
      </c>
      <c r="AW182" s="13" t="s">
        <v>33</v>
      </c>
      <c r="AX182" s="13" t="s">
        <v>84</v>
      </c>
      <c r="AY182" s="260" t="s">
        <v>203</v>
      </c>
    </row>
    <row r="183" s="2" customFormat="1" ht="16.5" customHeight="1">
      <c r="A183" s="38"/>
      <c r="B183" s="39"/>
      <c r="C183" s="221" t="s">
        <v>256</v>
      </c>
      <c r="D183" s="221" t="s">
        <v>204</v>
      </c>
      <c r="E183" s="222" t="s">
        <v>987</v>
      </c>
      <c r="F183" s="223" t="s">
        <v>988</v>
      </c>
      <c r="G183" s="224" t="s">
        <v>227</v>
      </c>
      <c r="H183" s="225">
        <v>35</v>
      </c>
      <c r="I183" s="226"/>
      <c r="J183" s="227">
        <f>ROUND(I183*H183,2)</f>
        <v>0</v>
      </c>
      <c r="K183" s="223" t="s">
        <v>933</v>
      </c>
      <c r="L183" s="44"/>
      <c r="M183" s="228" t="s">
        <v>1</v>
      </c>
      <c r="N183" s="229" t="s">
        <v>42</v>
      </c>
      <c r="O183" s="91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2" t="s">
        <v>125</v>
      </c>
      <c r="AT183" s="232" t="s">
        <v>204</v>
      </c>
      <c r="AU183" s="232" t="s">
        <v>84</v>
      </c>
      <c r="AY183" s="17" t="s">
        <v>203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84</v>
      </c>
      <c r="BK183" s="233">
        <f>ROUND(I183*H183,2)</f>
        <v>0</v>
      </c>
      <c r="BL183" s="17" t="s">
        <v>125</v>
      </c>
      <c r="BM183" s="232" t="s">
        <v>989</v>
      </c>
    </row>
    <row r="184" s="2" customFormat="1">
      <c r="A184" s="38"/>
      <c r="B184" s="39"/>
      <c r="C184" s="40"/>
      <c r="D184" s="234" t="s">
        <v>210</v>
      </c>
      <c r="E184" s="40"/>
      <c r="F184" s="235" t="s">
        <v>988</v>
      </c>
      <c r="G184" s="40"/>
      <c r="H184" s="40"/>
      <c r="I184" s="236"/>
      <c r="J184" s="40"/>
      <c r="K184" s="40"/>
      <c r="L184" s="44"/>
      <c r="M184" s="237"/>
      <c r="N184" s="23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210</v>
      </c>
      <c r="AU184" s="17" t="s">
        <v>84</v>
      </c>
    </row>
    <row r="185" s="2" customFormat="1" ht="21.75" customHeight="1">
      <c r="A185" s="38"/>
      <c r="B185" s="39"/>
      <c r="C185" s="221" t="s">
        <v>554</v>
      </c>
      <c r="D185" s="221" t="s">
        <v>204</v>
      </c>
      <c r="E185" s="222" t="s">
        <v>990</v>
      </c>
      <c r="F185" s="223" t="s">
        <v>991</v>
      </c>
      <c r="G185" s="224" t="s">
        <v>227</v>
      </c>
      <c r="H185" s="225">
        <v>35</v>
      </c>
      <c r="I185" s="226"/>
      <c r="J185" s="227">
        <f>ROUND(I185*H185,2)</f>
        <v>0</v>
      </c>
      <c r="K185" s="223" t="s">
        <v>933</v>
      </c>
      <c r="L185" s="44"/>
      <c r="M185" s="228" t="s">
        <v>1</v>
      </c>
      <c r="N185" s="229" t="s">
        <v>42</v>
      </c>
      <c r="O185" s="91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2" t="s">
        <v>125</v>
      </c>
      <c r="AT185" s="232" t="s">
        <v>204</v>
      </c>
      <c r="AU185" s="232" t="s">
        <v>84</v>
      </c>
      <c r="AY185" s="17" t="s">
        <v>203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84</v>
      </c>
      <c r="BK185" s="233">
        <f>ROUND(I185*H185,2)</f>
        <v>0</v>
      </c>
      <c r="BL185" s="17" t="s">
        <v>125</v>
      </c>
      <c r="BM185" s="232" t="s">
        <v>992</v>
      </c>
    </row>
    <row r="186" s="2" customFormat="1">
      <c r="A186" s="38"/>
      <c r="B186" s="39"/>
      <c r="C186" s="40"/>
      <c r="D186" s="234" t="s">
        <v>210</v>
      </c>
      <c r="E186" s="40"/>
      <c r="F186" s="235" t="s">
        <v>991</v>
      </c>
      <c r="G186" s="40"/>
      <c r="H186" s="40"/>
      <c r="I186" s="236"/>
      <c r="J186" s="40"/>
      <c r="K186" s="40"/>
      <c r="L186" s="44"/>
      <c r="M186" s="237"/>
      <c r="N186" s="23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210</v>
      </c>
      <c r="AU186" s="17" t="s">
        <v>84</v>
      </c>
    </row>
    <row r="187" s="2" customFormat="1" ht="16.5" customHeight="1">
      <c r="A187" s="38"/>
      <c r="B187" s="39"/>
      <c r="C187" s="221" t="s">
        <v>558</v>
      </c>
      <c r="D187" s="221" t="s">
        <v>204</v>
      </c>
      <c r="E187" s="222" t="s">
        <v>993</v>
      </c>
      <c r="F187" s="223" t="s">
        <v>994</v>
      </c>
      <c r="G187" s="224" t="s">
        <v>227</v>
      </c>
      <c r="H187" s="225">
        <v>35</v>
      </c>
      <c r="I187" s="226"/>
      <c r="J187" s="227">
        <f>ROUND(I187*H187,2)</f>
        <v>0</v>
      </c>
      <c r="K187" s="223" t="s">
        <v>933</v>
      </c>
      <c r="L187" s="44"/>
      <c r="M187" s="228" t="s">
        <v>1</v>
      </c>
      <c r="N187" s="229" t="s">
        <v>42</v>
      </c>
      <c r="O187" s="91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2" t="s">
        <v>125</v>
      </c>
      <c r="AT187" s="232" t="s">
        <v>204</v>
      </c>
      <c r="AU187" s="232" t="s">
        <v>84</v>
      </c>
      <c r="AY187" s="17" t="s">
        <v>203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84</v>
      </c>
      <c r="BK187" s="233">
        <f>ROUND(I187*H187,2)</f>
        <v>0</v>
      </c>
      <c r="BL187" s="17" t="s">
        <v>125</v>
      </c>
      <c r="BM187" s="232" t="s">
        <v>995</v>
      </c>
    </row>
    <row r="188" s="2" customFormat="1">
      <c r="A188" s="38"/>
      <c r="B188" s="39"/>
      <c r="C188" s="40"/>
      <c r="D188" s="234" t="s">
        <v>210</v>
      </c>
      <c r="E188" s="40"/>
      <c r="F188" s="235" t="s">
        <v>994</v>
      </c>
      <c r="G188" s="40"/>
      <c r="H188" s="40"/>
      <c r="I188" s="236"/>
      <c r="J188" s="40"/>
      <c r="K188" s="40"/>
      <c r="L188" s="44"/>
      <c r="M188" s="237"/>
      <c r="N188" s="23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210</v>
      </c>
      <c r="AU188" s="17" t="s">
        <v>84</v>
      </c>
    </row>
    <row r="189" s="2" customFormat="1" ht="21.75" customHeight="1">
      <c r="A189" s="38"/>
      <c r="B189" s="39"/>
      <c r="C189" s="221" t="s">
        <v>562</v>
      </c>
      <c r="D189" s="221" t="s">
        <v>204</v>
      </c>
      <c r="E189" s="222" t="s">
        <v>996</v>
      </c>
      <c r="F189" s="223" t="s">
        <v>997</v>
      </c>
      <c r="G189" s="224" t="s">
        <v>227</v>
      </c>
      <c r="H189" s="225">
        <v>35</v>
      </c>
      <c r="I189" s="226"/>
      <c r="J189" s="227">
        <f>ROUND(I189*H189,2)</f>
        <v>0</v>
      </c>
      <c r="K189" s="223" t="s">
        <v>933</v>
      </c>
      <c r="L189" s="44"/>
      <c r="M189" s="228" t="s">
        <v>1</v>
      </c>
      <c r="N189" s="229" t="s">
        <v>42</v>
      </c>
      <c r="O189" s="91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2" t="s">
        <v>125</v>
      </c>
      <c r="AT189" s="232" t="s">
        <v>204</v>
      </c>
      <c r="AU189" s="232" t="s">
        <v>84</v>
      </c>
      <c r="AY189" s="17" t="s">
        <v>203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84</v>
      </c>
      <c r="BK189" s="233">
        <f>ROUND(I189*H189,2)</f>
        <v>0</v>
      </c>
      <c r="BL189" s="17" t="s">
        <v>125</v>
      </c>
      <c r="BM189" s="232" t="s">
        <v>998</v>
      </c>
    </row>
    <row r="190" s="2" customFormat="1">
      <c r="A190" s="38"/>
      <c r="B190" s="39"/>
      <c r="C190" s="40"/>
      <c r="D190" s="234" t="s">
        <v>210</v>
      </c>
      <c r="E190" s="40"/>
      <c r="F190" s="235" t="s">
        <v>997</v>
      </c>
      <c r="G190" s="40"/>
      <c r="H190" s="40"/>
      <c r="I190" s="236"/>
      <c r="J190" s="40"/>
      <c r="K190" s="40"/>
      <c r="L190" s="44"/>
      <c r="M190" s="237"/>
      <c r="N190" s="23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210</v>
      </c>
      <c r="AU190" s="17" t="s">
        <v>84</v>
      </c>
    </row>
    <row r="191" s="2" customFormat="1" ht="24.15" customHeight="1">
      <c r="A191" s="38"/>
      <c r="B191" s="39"/>
      <c r="C191" s="221" t="s">
        <v>566</v>
      </c>
      <c r="D191" s="221" t="s">
        <v>204</v>
      </c>
      <c r="E191" s="222" t="s">
        <v>999</v>
      </c>
      <c r="F191" s="223" t="s">
        <v>1000</v>
      </c>
      <c r="G191" s="224" t="s">
        <v>227</v>
      </c>
      <c r="H191" s="225">
        <v>35</v>
      </c>
      <c r="I191" s="226"/>
      <c r="J191" s="227">
        <f>ROUND(I191*H191,2)</f>
        <v>0</v>
      </c>
      <c r="K191" s="223" t="s">
        <v>933</v>
      </c>
      <c r="L191" s="44"/>
      <c r="M191" s="228" t="s">
        <v>1</v>
      </c>
      <c r="N191" s="229" t="s">
        <v>42</v>
      </c>
      <c r="O191" s="91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125</v>
      </c>
      <c r="AT191" s="232" t="s">
        <v>204</v>
      </c>
      <c r="AU191" s="232" t="s">
        <v>84</v>
      </c>
      <c r="AY191" s="17" t="s">
        <v>203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84</v>
      </c>
      <c r="BK191" s="233">
        <f>ROUND(I191*H191,2)</f>
        <v>0</v>
      </c>
      <c r="BL191" s="17" t="s">
        <v>125</v>
      </c>
      <c r="BM191" s="232" t="s">
        <v>1001</v>
      </c>
    </row>
    <row r="192" s="2" customFormat="1">
      <c r="A192" s="38"/>
      <c r="B192" s="39"/>
      <c r="C192" s="40"/>
      <c r="D192" s="234" t="s">
        <v>210</v>
      </c>
      <c r="E192" s="40"/>
      <c r="F192" s="235" t="s">
        <v>1000</v>
      </c>
      <c r="G192" s="40"/>
      <c r="H192" s="40"/>
      <c r="I192" s="236"/>
      <c r="J192" s="40"/>
      <c r="K192" s="40"/>
      <c r="L192" s="44"/>
      <c r="M192" s="237"/>
      <c r="N192" s="23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210</v>
      </c>
      <c r="AU192" s="17" t="s">
        <v>84</v>
      </c>
    </row>
    <row r="193" s="11" customFormat="1" ht="25.92" customHeight="1">
      <c r="A193" s="11"/>
      <c r="B193" s="207"/>
      <c r="C193" s="208"/>
      <c r="D193" s="209" t="s">
        <v>76</v>
      </c>
      <c r="E193" s="210" t="s">
        <v>237</v>
      </c>
      <c r="F193" s="210" t="s">
        <v>1002</v>
      </c>
      <c r="G193" s="208"/>
      <c r="H193" s="208"/>
      <c r="I193" s="211"/>
      <c r="J193" s="212">
        <f>BK193</f>
        <v>0</v>
      </c>
      <c r="K193" s="208"/>
      <c r="L193" s="213"/>
      <c r="M193" s="214"/>
      <c r="N193" s="215"/>
      <c r="O193" s="215"/>
      <c r="P193" s="216">
        <f>SUM(P194:P285)</f>
        <v>0</v>
      </c>
      <c r="Q193" s="215"/>
      <c r="R193" s="216">
        <f>SUM(R194:R285)</f>
        <v>0</v>
      </c>
      <c r="S193" s="215"/>
      <c r="T193" s="217">
        <f>SUM(T194:T285)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18" t="s">
        <v>84</v>
      </c>
      <c r="AT193" s="219" t="s">
        <v>76</v>
      </c>
      <c r="AU193" s="219" t="s">
        <v>77</v>
      </c>
      <c r="AY193" s="218" t="s">
        <v>203</v>
      </c>
      <c r="BK193" s="220">
        <f>SUM(BK194:BK285)</f>
        <v>0</v>
      </c>
    </row>
    <row r="194" s="2" customFormat="1" ht="24.15" customHeight="1">
      <c r="A194" s="38"/>
      <c r="B194" s="39"/>
      <c r="C194" s="221" t="s">
        <v>7</v>
      </c>
      <c r="D194" s="221" t="s">
        <v>204</v>
      </c>
      <c r="E194" s="222" t="s">
        <v>1003</v>
      </c>
      <c r="F194" s="223" t="s">
        <v>1004</v>
      </c>
      <c r="G194" s="224" t="s">
        <v>213</v>
      </c>
      <c r="H194" s="225">
        <v>96.599999999999994</v>
      </c>
      <c r="I194" s="226"/>
      <c r="J194" s="227">
        <f>ROUND(I194*H194,2)</f>
        <v>0</v>
      </c>
      <c r="K194" s="223" t="s">
        <v>1</v>
      </c>
      <c r="L194" s="44"/>
      <c r="M194" s="228" t="s">
        <v>1</v>
      </c>
      <c r="N194" s="229" t="s">
        <v>42</v>
      </c>
      <c r="O194" s="91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2" t="s">
        <v>125</v>
      </c>
      <c r="AT194" s="232" t="s">
        <v>204</v>
      </c>
      <c r="AU194" s="232" t="s">
        <v>84</v>
      </c>
      <c r="AY194" s="17" t="s">
        <v>203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84</v>
      </c>
      <c r="BK194" s="233">
        <f>ROUND(I194*H194,2)</f>
        <v>0</v>
      </c>
      <c r="BL194" s="17" t="s">
        <v>125</v>
      </c>
      <c r="BM194" s="232" t="s">
        <v>1005</v>
      </c>
    </row>
    <row r="195" s="2" customFormat="1">
      <c r="A195" s="38"/>
      <c r="B195" s="39"/>
      <c r="C195" s="40"/>
      <c r="D195" s="234" t="s">
        <v>210</v>
      </c>
      <c r="E195" s="40"/>
      <c r="F195" s="235" t="s">
        <v>1004</v>
      </c>
      <c r="G195" s="40"/>
      <c r="H195" s="40"/>
      <c r="I195" s="236"/>
      <c r="J195" s="40"/>
      <c r="K195" s="40"/>
      <c r="L195" s="44"/>
      <c r="M195" s="237"/>
      <c r="N195" s="23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210</v>
      </c>
      <c r="AU195" s="17" t="s">
        <v>84</v>
      </c>
    </row>
    <row r="196" s="15" customFormat="1">
      <c r="A196" s="15"/>
      <c r="B196" s="284"/>
      <c r="C196" s="285"/>
      <c r="D196" s="234" t="s">
        <v>268</v>
      </c>
      <c r="E196" s="286" t="s">
        <v>1</v>
      </c>
      <c r="F196" s="287" t="s">
        <v>1006</v>
      </c>
      <c r="G196" s="285"/>
      <c r="H196" s="286" t="s">
        <v>1</v>
      </c>
      <c r="I196" s="288"/>
      <c r="J196" s="285"/>
      <c r="K196" s="285"/>
      <c r="L196" s="289"/>
      <c r="M196" s="290"/>
      <c r="N196" s="291"/>
      <c r="O196" s="291"/>
      <c r="P196" s="291"/>
      <c r="Q196" s="291"/>
      <c r="R196" s="291"/>
      <c r="S196" s="291"/>
      <c r="T196" s="29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3" t="s">
        <v>268</v>
      </c>
      <c r="AU196" s="293" t="s">
        <v>84</v>
      </c>
      <c r="AV196" s="15" t="s">
        <v>84</v>
      </c>
      <c r="AW196" s="15" t="s">
        <v>33</v>
      </c>
      <c r="AX196" s="15" t="s">
        <v>77</v>
      </c>
      <c r="AY196" s="293" t="s">
        <v>203</v>
      </c>
    </row>
    <row r="197" s="15" customFormat="1">
      <c r="A197" s="15"/>
      <c r="B197" s="284"/>
      <c r="C197" s="285"/>
      <c r="D197" s="234" t="s">
        <v>268</v>
      </c>
      <c r="E197" s="286" t="s">
        <v>1</v>
      </c>
      <c r="F197" s="287" t="s">
        <v>1007</v>
      </c>
      <c r="G197" s="285"/>
      <c r="H197" s="286" t="s">
        <v>1</v>
      </c>
      <c r="I197" s="288"/>
      <c r="J197" s="285"/>
      <c r="K197" s="285"/>
      <c r="L197" s="289"/>
      <c r="M197" s="290"/>
      <c r="N197" s="291"/>
      <c r="O197" s="291"/>
      <c r="P197" s="291"/>
      <c r="Q197" s="291"/>
      <c r="R197" s="291"/>
      <c r="S197" s="291"/>
      <c r="T197" s="29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3" t="s">
        <v>268</v>
      </c>
      <c r="AU197" s="293" t="s">
        <v>84</v>
      </c>
      <c r="AV197" s="15" t="s">
        <v>84</v>
      </c>
      <c r="AW197" s="15" t="s">
        <v>33</v>
      </c>
      <c r="AX197" s="15" t="s">
        <v>77</v>
      </c>
      <c r="AY197" s="293" t="s">
        <v>203</v>
      </c>
    </row>
    <row r="198" s="12" customFormat="1">
      <c r="A198" s="12"/>
      <c r="B198" s="239"/>
      <c r="C198" s="240"/>
      <c r="D198" s="234" t="s">
        <v>268</v>
      </c>
      <c r="E198" s="241" t="s">
        <v>1</v>
      </c>
      <c r="F198" s="242" t="s">
        <v>1008</v>
      </c>
      <c r="G198" s="240"/>
      <c r="H198" s="243">
        <v>96.599999999999994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9" t="s">
        <v>268</v>
      </c>
      <c r="AU198" s="249" t="s">
        <v>84</v>
      </c>
      <c r="AV198" s="12" t="s">
        <v>86</v>
      </c>
      <c r="AW198" s="12" t="s">
        <v>33</v>
      </c>
      <c r="AX198" s="12" t="s">
        <v>77</v>
      </c>
      <c r="AY198" s="249" t="s">
        <v>203</v>
      </c>
    </row>
    <row r="199" s="13" customFormat="1">
      <c r="A199" s="13"/>
      <c r="B199" s="250"/>
      <c r="C199" s="251"/>
      <c r="D199" s="234" t="s">
        <v>268</v>
      </c>
      <c r="E199" s="252" t="s">
        <v>1</v>
      </c>
      <c r="F199" s="253" t="s">
        <v>271</v>
      </c>
      <c r="G199" s="251"/>
      <c r="H199" s="254">
        <v>96.599999999999994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268</v>
      </c>
      <c r="AU199" s="260" t="s">
        <v>84</v>
      </c>
      <c r="AV199" s="13" t="s">
        <v>125</v>
      </c>
      <c r="AW199" s="13" t="s">
        <v>33</v>
      </c>
      <c r="AX199" s="13" t="s">
        <v>84</v>
      </c>
      <c r="AY199" s="260" t="s">
        <v>203</v>
      </c>
    </row>
    <row r="200" s="2" customFormat="1" ht="24.15" customHeight="1">
      <c r="A200" s="38"/>
      <c r="B200" s="39"/>
      <c r="C200" s="221" t="s">
        <v>576</v>
      </c>
      <c r="D200" s="221" t="s">
        <v>204</v>
      </c>
      <c r="E200" s="222" t="s">
        <v>1009</v>
      </c>
      <c r="F200" s="223" t="s">
        <v>1010</v>
      </c>
      <c r="G200" s="224" t="s">
        <v>213</v>
      </c>
      <c r="H200" s="225">
        <v>63</v>
      </c>
      <c r="I200" s="226"/>
      <c r="J200" s="227">
        <f>ROUND(I200*H200,2)</f>
        <v>0</v>
      </c>
      <c r="K200" s="223" t="s">
        <v>1</v>
      </c>
      <c r="L200" s="44"/>
      <c r="M200" s="228" t="s">
        <v>1</v>
      </c>
      <c r="N200" s="229" t="s">
        <v>42</v>
      </c>
      <c r="O200" s="91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125</v>
      </c>
      <c r="AT200" s="232" t="s">
        <v>204</v>
      </c>
      <c r="AU200" s="232" t="s">
        <v>84</v>
      </c>
      <c r="AY200" s="17" t="s">
        <v>203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84</v>
      </c>
      <c r="BK200" s="233">
        <f>ROUND(I200*H200,2)</f>
        <v>0</v>
      </c>
      <c r="BL200" s="17" t="s">
        <v>125</v>
      </c>
      <c r="BM200" s="232" t="s">
        <v>1011</v>
      </c>
    </row>
    <row r="201" s="2" customFormat="1">
      <c r="A201" s="38"/>
      <c r="B201" s="39"/>
      <c r="C201" s="40"/>
      <c r="D201" s="234" t="s">
        <v>210</v>
      </c>
      <c r="E201" s="40"/>
      <c r="F201" s="235" t="s">
        <v>1010</v>
      </c>
      <c r="G201" s="40"/>
      <c r="H201" s="40"/>
      <c r="I201" s="236"/>
      <c r="J201" s="40"/>
      <c r="K201" s="40"/>
      <c r="L201" s="44"/>
      <c r="M201" s="237"/>
      <c r="N201" s="23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210</v>
      </c>
      <c r="AU201" s="17" t="s">
        <v>84</v>
      </c>
    </row>
    <row r="202" s="15" customFormat="1">
      <c r="A202" s="15"/>
      <c r="B202" s="284"/>
      <c r="C202" s="285"/>
      <c r="D202" s="234" t="s">
        <v>268</v>
      </c>
      <c r="E202" s="286" t="s">
        <v>1</v>
      </c>
      <c r="F202" s="287" t="s">
        <v>1012</v>
      </c>
      <c r="G202" s="285"/>
      <c r="H202" s="286" t="s">
        <v>1</v>
      </c>
      <c r="I202" s="288"/>
      <c r="J202" s="285"/>
      <c r="K202" s="285"/>
      <c r="L202" s="289"/>
      <c r="M202" s="290"/>
      <c r="N202" s="291"/>
      <c r="O202" s="291"/>
      <c r="P202" s="291"/>
      <c r="Q202" s="291"/>
      <c r="R202" s="291"/>
      <c r="S202" s="291"/>
      <c r="T202" s="29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3" t="s">
        <v>268</v>
      </c>
      <c r="AU202" s="293" t="s">
        <v>84</v>
      </c>
      <c r="AV202" s="15" t="s">
        <v>84</v>
      </c>
      <c r="AW202" s="15" t="s">
        <v>33</v>
      </c>
      <c r="AX202" s="15" t="s">
        <v>77</v>
      </c>
      <c r="AY202" s="293" t="s">
        <v>203</v>
      </c>
    </row>
    <row r="203" s="15" customFormat="1">
      <c r="A203" s="15"/>
      <c r="B203" s="284"/>
      <c r="C203" s="285"/>
      <c r="D203" s="234" t="s">
        <v>268</v>
      </c>
      <c r="E203" s="286" t="s">
        <v>1</v>
      </c>
      <c r="F203" s="287" t="s">
        <v>1007</v>
      </c>
      <c r="G203" s="285"/>
      <c r="H203" s="286" t="s">
        <v>1</v>
      </c>
      <c r="I203" s="288"/>
      <c r="J203" s="285"/>
      <c r="K203" s="285"/>
      <c r="L203" s="289"/>
      <c r="M203" s="290"/>
      <c r="N203" s="291"/>
      <c r="O203" s="291"/>
      <c r="P203" s="291"/>
      <c r="Q203" s="291"/>
      <c r="R203" s="291"/>
      <c r="S203" s="291"/>
      <c r="T203" s="29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3" t="s">
        <v>268</v>
      </c>
      <c r="AU203" s="293" t="s">
        <v>84</v>
      </c>
      <c r="AV203" s="15" t="s">
        <v>84</v>
      </c>
      <c r="AW203" s="15" t="s">
        <v>33</v>
      </c>
      <c r="AX203" s="15" t="s">
        <v>77</v>
      </c>
      <c r="AY203" s="293" t="s">
        <v>203</v>
      </c>
    </row>
    <row r="204" s="12" customFormat="1">
      <c r="A204" s="12"/>
      <c r="B204" s="239"/>
      <c r="C204" s="240"/>
      <c r="D204" s="234" t="s">
        <v>268</v>
      </c>
      <c r="E204" s="241" t="s">
        <v>1</v>
      </c>
      <c r="F204" s="242" t="s">
        <v>1013</v>
      </c>
      <c r="G204" s="240"/>
      <c r="H204" s="243">
        <v>63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9" t="s">
        <v>268</v>
      </c>
      <c r="AU204" s="249" t="s">
        <v>84</v>
      </c>
      <c r="AV204" s="12" t="s">
        <v>86</v>
      </c>
      <c r="AW204" s="12" t="s">
        <v>33</v>
      </c>
      <c r="AX204" s="12" t="s">
        <v>77</v>
      </c>
      <c r="AY204" s="249" t="s">
        <v>203</v>
      </c>
    </row>
    <row r="205" s="13" customFormat="1">
      <c r="A205" s="13"/>
      <c r="B205" s="250"/>
      <c r="C205" s="251"/>
      <c r="D205" s="234" t="s">
        <v>268</v>
      </c>
      <c r="E205" s="252" t="s">
        <v>1</v>
      </c>
      <c r="F205" s="253" t="s">
        <v>271</v>
      </c>
      <c r="G205" s="251"/>
      <c r="H205" s="254">
        <v>63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268</v>
      </c>
      <c r="AU205" s="260" t="s">
        <v>84</v>
      </c>
      <c r="AV205" s="13" t="s">
        <v>125</v>
      </c>
      <c r="AW205" s="13" t="s">
        <v>33</v>
      </c>
      <c r="AX205" s="13" t="s">
        <v>84</v>
      </c>
      <c r="AY205" s="260" t="s">
        <v>203</v>
      </c>
    </row>
    <row r="206" s="2" customFormat="1" ht="21.75" customHeight="1">
      <c r="A206" s="38"/>
      <c r="B206" s="39"/>
      <c r="C206" s="221" t="s">
        <v>581</v>
      </c>
      <c r="D206" s="221" t="s">
        <v>204</v>
      </c>
      <c r="E206" s="222" t="s">
        <v>1014</v>
      </c>
      <c r="F206" s="223" t="s">
        <v>1015</v>
      </c>
      <c r="G206" s="224" t="s">
        <v>213</v>
      </c>
      <c r="H206" s="225">
        <v>92</v>
      </c>
      <c r="I206" s="226"/>
      <c r="J206" s="227">
        <f>ROUND(I206*H206,2)</f>
        <v>0</v>
      </c>
      <c r="K206" s="223" t="s">
        <v>933</v>
      </c>
      <c r="L206" s="44"/>
      <c r="M206" s="228" t="s">
        <v>1</v>
      </c>
      <c r="N206" s="229" t="s">
        <v>42</v>
      </c>
      <c r="O206" s="91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2" t="s">
        <v>125</v>
      </c>
      <c r="AT206" s="232" t="s">
        <v>204</v>
      </c>
      <c r="AU206" s="232" t="s">
        <v>84</v>
      </c>
      <c r="AY206" s="17" t="s">
        <v>203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84</v>
      </c>
      <c r="BK206" s="233">
        <f>ROUND(I206*H206,2)</f>
        <v>0</v>
      </c>
      <c r="BL206" s="17" t="s">
        <v>125</v>
      </c>
      <c r="BM206" s="232" t="s">
        <v>1016</v>
      </c>
    </row>
    <row r="207" s="2" customFormat="1">
      <c r="A207" s="38"/>
      <c r="B207" s="39"/>
      <c r="C207" s="40"/>
      <c r="D207" s="234" t="s">
        <v>210</v>
      </c>
      <c r="E207" s="40"/>
      <c r="F207" s="235" t="s">
        <v>1015</v>
      </c>
      <c r="G207" s="40"/>
      <c r="H207" s="40"/>
      <c r="I207" s="236"/>
      <c r="J207" s="40"/>
      <c r="K207" s="40"/>
      <c r="L207" s="44"/>
      <c r="M207" s="237"/>
      <c r="N207" s="23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210</v>
      </c>
      <c r="AU207" s="17" t="s">
        <v>84</v>
      </c>
    </row>
    <row r="208" s="2" customFormat="1" ht="21.75" customHeight="1">
      <c r="A208" s="38"/>
      <c r="B208" s="39"/>
      <c r="C208" s="221" t="s">
        <v>589</v>
      </c>
      <c r="D208" s="221" t="s">
        <v>204</v>
      </c>
      <c r="E208" s="222" t="s">
        <v>1017</v>
      </c>
      <c r="F208" s="223" t="s">
        <v>1018</v>
      </c>
      <c r="G208" s="224" t="s">
        <v>213</v>
      </c>
      <c r="H208" s="225">
        <v>60</v>
      </c>
      <c r="I208" s="226"/>
      <c r="J208" s="227">
        <f>ROUND(I208*H208,2)</f>
        <v>0</v>
      </c>
      <c r="K208" s="223" t="s">
        <v>933</v>
      </c>
      <c r="L208" s="44"/>
      <c r="M208" s="228" t="s">
        <v>1</v>
      </c>
      <c r="N208" s="229" t="s">
        <v>42</v>
      </c>
      <c r="O208" s="91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2" t="s">
        <v>125</v>
      </c>
      <c r="AT208" s="232" t="s">
        <v>204</v>
      </c>
      <c r="AU208" s="232" t="s">
        <v>84</v>
      </c>
      <c r="AY208" s="17" t="s">
        <v>203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84</v>
      </c>
      <c r="BK208" s="233">
        <f>ROUND(I208*H208,2)</f>
        <v>0</v>
      </c>
      <c r="BL208" s="17" t="s">
        <v>125</v>
      </c>
      <c r="BM208" s="232" t="s">
        <v>1019</v>
      </c>
    </row>
    <row r="209" s="2" customFormat="1">
      <c r="A209" s="38"/>
      <c r="B209" s="39"/>
      <c r="C209" s="40"/>
      <c r="D209" s="234" t="s">
        <v>210</v>
      </c>
      <c r="E209" s="40"/>
      <c r="F209" s="235" t="s">
        <v>1018</v>
      </c>
      <c r="G209" s="40"/>
      <c r="H209" s="40"/>
      <c r="I209" s="236"/>
      <c r="J209" s="40"/>
      <c r="K209" s="40"/>
      <c r="L209" s="44"/>
      <c r="M209" s="237"/>
      <c r="N209" s="23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210</v>
      </c>
      <c r="AU209" s="17" t="s">
        <v>84</v>
      </c>
    </row>
    <row r="210" s="2" customFormat="1" ht="16.5" customHeight="1">
      <c r="A210" s="38"/>
      <c r="B210" s="39"/>
      <c r="C210" s="221" t="s">
        <v>593</v>
      </c>
      <c r="D210" s="221" t="s">
        <v>204</v>
      </c>
      <c r="E210" s="222" t="s">
        <v>1020</v>
      </c>
      <c r="F210" s="223" t="s">
        <v>1021</v>
      </c>
      <c r="G210" s="224" t="s">
        <v>213</v>
      </c>
      <c r="H210" s="225">
        <v>220</v>
      </c>
      <c r="I210" s="226"/>
      <c r="J210" s="227">
        <f>ROUND(I210*H210,2)</f>
        <v>0</v>
      </c>
      <c r="K210" s="223" t="s">
        <v>933</v>
      </c>
      <c r="L210" s="44"/>
      <c r="M210" s="228" t="s">
        <v>1</v>
      </c>
      <c r="N210" s="229" t="s">
        <v>42</v>
      </c>
      <c r="O210" s="91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125</v>
      </c>
      <c r="AT210" s="232" t="s">
        <v>204</v>
      </c>
      <c r="AU210" s="232" t="s">
        <v>84</v>
      </c>
      <c r="AY210" s="17" t="s">
        <v>203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84</v>
      </c>
      <c r="BK210" s="233">
        <f>ROUND(I210*H210,2)</f>
        <v>0</v>
      </c>
      <c r="BL210" s="17" t="s">
        <v>125</v>
      </c>
      <c r="BM210" s="232" t="s">
        <v>1022</v>
      </c>
    </row>
    <row r="211" s="2" customFormat="1">
      <c r="A211" s="38"/>
      <c r="B211" s="39"/>
      <c r="C211" s="40"/>
      <c r="D211" s="234" t="s">
        <v>210</v>
      </c>
      <c r="E211" s="40"/>
      <c r="F211" s="235" t="s">
        <v>1021</v>
      </c>
      <c r="G211" s="40"/>
      <c r="H211" s="40"/>
      <c r="I211" s="236"/>
      <c r="J211" s="40"/>
      <c r="K211" s="40"/>
      <c r="L211" s="44"/>
      <c r="M211" s="237"/>
      <c r="N211" s="23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210</v>
      </c>
      <c r="AU211" s="17" t="s">
        <v>84</v>
      </c>
    </row>
    <row r="212" s="12" customFormat="1">
      <c r="A212" s="12"/>
      <c r="B212" s="239"/>
      <c r="C212" s="240"/>
      <c r="D212" s="234" t="s">
        <v>268</v>
      </c>
      <c r="E212" s="241" t="s">
        <v>1</v>
      </c>
      <c r="F212" s="242" t="s">
        <v>1023</v>
      </c>
      <c r="G212" s="240"/>
      <c r="H212" s="243">
        <v>220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9" t="s">
        <v>268</v>
      </c>
      <c r="AU212" s="249" t="s">
        <v>84</v>
      </c>
      <c r="AV212" s="12" t="s">
        <v>86</v>
      </c>
      <c r="AW212" s="12" t="s">
        <v>33</v>
      </c>
      <c r="AX212" s="12" t="s">
        <v>77</v>
      </c>
      <c r="AY212" s="249" t="s">
        <v>203</v>
      </c>
    </row>
    <row r="213" s="13" customFormat="1">
      <c r="A213" s="13"/>
      <c r="B213" s="250"/>
      <c r="C213" s="251"/>
      <c r="D213" s="234" t="s">
        <v>268</v>
      </c>
      <c r="E213" s="252" t="s">
        <v>1</v>
      </c>
      <c r="F213" s="253" t="s">
        <v>271</v>
      </c>
      <c r="G213" s="251"/>
      <c r="H213" s="254">
        <v>220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268</v>
      </c>
      <c r="AU213" s="260" t="s">
        <v>84</v>
      </c>
      <c r="AV213" s="13" t="s">
        <v>125</v>
      </c>
      <c r="AW213" s="13" t="s">
        <v>33</v>
      </c>
      <c r="AX213" s="13" t="s">
        <v>84</v>
      </c>
      <c r="AY213" s="260" t="s">
        <v>203</v>
      </c>
    </row>
    <row r="214" s="2" customFormat="1" ht="16.5" customHeight="1">
      <c r="A214" s="38"/>
      <c r="B214" s="39"/>
      <c r="C214" s="221" t="s">
        <v>595</v>
      </c>
      <c r="D214" s="221" t="s">
        <v>204</v>
      </c>
      <c r="E214" s="222" t="s">
        <v>1024</v>
      </c>
      <c r="F214" s="223" t="s">
        <v>1025</v>
      </c>
      <c r="G214" s="224" t="s">
        <v>213</v>
      </c>
      <c r="H214" s="225">
        <v>169</v>
      </c>
      <c r="I214" s="226"/>
      <c r="J214" s="227">
        <f>ROUND(I214*H214,2)</f>
        <v>0</v>
      </c>
      <c r="K214" s="223" t="s">
        <v>933</v>
      </c>
      <c r="L214" s="44"/>
      <c r="M214" s="228" t="s">
        <v>1</v>
      </c>
      <c r="N214" s="229" t="s">
        <v>42</v>
      </c>
      <c r="O214" s="91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2" t="s">
        <v>125</v>
      </c>
      <c r="AT214" s="232" t="s">
        <v>204</v>
      </c>
      <c r="AU214" s="232" t="s">
        <v>84</v>
      </c>
      <c r="AY214" s="17" t="s">
        <v>203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84</v>
      </c>
      <c r="BK214" s="233">
        <f>ROUND(I214*H214,2)</f>
        <v>0</v>
      </c>
      <c r="BL214" s="17" t="s">
        <v>125</v>
      </c>
      <c r="BM214" s="232" t="s">
        <v>1026</v>
      </c>
    </row>
    <row r="215" s="2" customFormat="1">
      <c r="A215" s="38"/>
      <c r="B215" s="39"/>
      <c r="C215" s="40"/>
      <c r="D215" s="234" t="s">
        <v>210</v>
      </c>
      <c r="E215" s="40"/>
      <c r="F215" s="235" t="s">
        <v>1025</v>
      </c>
      <c r="G215" s="40"/>
      <c r="H215" s="40"/>
      <c r="I215" s="236"/>
      <c r="J215" s="40"/>
      <c r="K215" s="40"/>
      <c r="L215" s="44"/>
      <c r="M215" s="237"/>
      <c r="N215" s="23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210</v>
      </c>
      <c r="AU215" s="17" t="s">
        <v>84</v>
      </c>
    </row>
    <row r="216" s="12" customFormat="1">
      <c r="A216" s="12"/>
      <c r="B216" s="239"/>
      <c r="C216" s="240"/>
      <c r="D216" s="234" t="s">
        <v>268</v>
      </c>
      <c r="E216" s="241" t="s">
        <v>1</v>
      </c>
      <c r="F216" s="242" t="s">
        <v>1027</v>
      </c>
      <c r="G216" s="240"/>
      <c r="H216" s="243">
        <v>169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9" t="s">
        <v>268</v>
      </c>
      <c r="AU216" s="249" t="s">
        <v>84</v>
      </c>
      <c r="AV216" s="12" t="s">
        <v>86</v>
      </c>
      <c r="AW216" s="12" t="s">
        <v>33</v>
      </c>
      <c r="AX216" s="12" t="s">
        <v>77</v>
      </c>
      <c r="AY216" s="249" t="s">
        <v>203</v>
      </c>
    </row>
    <row r="217" s="13" customFormat="1">
      <c r="A217" s="13"/>
      <c r="B217" s="250"/>
      <c r="C217" s="251"/>
      <c r="D217" s="234" t="s">
        <v>268</v>
      </c>
      <c r="E217" s="252" t="s">
        <v>1</v>
      </c>
      <c r="F217" s="253" t="s">
        <v>271</v>
      </c>
      <c r="G217" s="251"/>
      <c r="H217" s="254">
        <v>169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268</v>
      </c>
      <c r="AU217" s="260" t="s">
        <v>84</v>
      </c>
      <c r="AV217" s="13" t="s">
        <v>125</v>
      </c>
      <c r="AW217" s="13" t="s">
        <v>33</v>
      </c>
      <c r="AX217" s="13" t="s">
        <v>84</v>
      </c>
      <c r="AY217" s="260" t="s">
        <v>203</v>
      </c>
    </row>
    <row r="218" s="2" customFormat="1" ht="16.5" customHeight="1">
      <c r="A218" s="38"/>
      <c r="B218" s="39"/>
      <c r="C218" s="221" t="s">
        <v>603</v>
      </c>
      <c r="D218" s="221" t="s">
        <v>204</v>
      </c>
      <c r="E218" s="222" t="s">
        <v>1028</v>
      </c>
      <c r="F218" s="223" t="s">
        <v>1029</v>
      </c>
      <c r="G218" s="224" t="s">
        <v>266</v>
      </c>
      <c r="H218" s="225">
        <v>17</v>
      </c>
      <c r="I218" s="226"/>
      <c r="J218" s="227">
        <f>ROUND(I218*H218,2)</f>
        <v>0</v>
      </c>
      <c r="K218" s="223" t="s">
        <v>1</v>
      </c>
      <c r="L218" s="44"/>
      <c r="M218" s="228" t="s">
        <v>1</v>
      </c>
      <c r="N218" s="229" t="s">
        <v>42</v>
      </c>
      <c r="O218" s="91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2" t="s">
        <v>125</v>
      </c>
      <c r="AT218" s="232" t="s">
        <v>204</v>
      </c>
      <c r="AU218" s="232" t="s">
        <v>84</v>
      </c>
      <c r="AY218" s="17" t="s">
        <v>203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84</v>
      </c>
      <c r="BK218" s="233">
        <f>ROUND(I218*H218,2)</f>
        <v>0</v>
      </c>
      <c r="BL218" s="17" t="s">
        <v>125</v>
      </c>
      <c r="BM218" s="232" t="s">
        <v>1030</v>
      </c>
    </row>
    <row r="219" s="2" customFormat="1">
      <c r="A219" s="38"/>
      <c r="B219" s="39"/>
      <c r="C219" s="40"/>
      <c r="D219" s="234" t="s">
        <v>210</v>
      </c>
      <c r="E219" s="40"/>
      <c r="F219" s="235" t="s">
        <v>1029</v>
      </c>
      <c r="G219" s="40"/>
      <c r="H219" s="40"/>
      <c r="I219" s="236"/>
      <c r="J219" s="40"/>
      <c r="K219" s="40"/>
      <c r="L219" s="44"/>
      <c r="M219" s="237"/>
      <c r="N219" s="23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210</v>
      </c>
      <c r="AU219" s="17" t="s">
        <v>84</v>
      </c>
    </row>
    <row r="220" s="2" customFormat="1" ht="16.5" customHeight="1">
      <c r="A220" s="38"/>
      <c r="B220" s="39"/>
      <c r="C220" s="221" t="s">
        <v>606</v>
      </c>
      <c r="D220" s="221" t="s">
        <v>204</v>
      </c>
      <c r="E220" s="222" t="s">
        <v>1031</v>
      </c>
      <c r="F220" s="223" t="s">
        <v>1032</v>
      </c>
      <c r="G220" s="224" t="s">
        <v>266</v>
      </c>
      <c r="H220" s="225">
        <v>17</v>
      </c>
      <c r="I220" s="226"/>
      <c r="J220" s="227">
        <f>ROUND(I220*H220,2)</f>
        <v>0</v>
      </c>
      <c r="K220" s="223" t="s">
        <v>933</v>
      </c>
      <c r="L220" s="44"/>
      <c r="M220" s="228" t="s">
        <v>1</v>
      </c>
      <c r="N220" s="229" t="s">
        <v>42</v>
      </c>
      <c r="O220" s="91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2" t="s">
        <v>125</v>
      </c>
      <c r="AT220" s="232" t="s">
        <v>204</v>
      </c>
      <c r="AU220" s="232" t="s">
        <v>84</v>
      </c>
      <c r="AY220" s="17" t="s">
        <v>203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84</v>
      </c>
      <c r="BK220" s="233">
        <f>ROUND(I220*H220,2)</f>
        <v>0</v>
      </c>
      <c r="BL220" s="17" t="s">
        <v>125</v>
      </c>
      <c r="BM220" s="232" t="s">
        <v>1033</v>
      </c>
    </row>
    <row r="221" s="2" customFormat="1">
      <c r="A221" s="38"/>
      <c r="B221" s="39"/>
      <c r="C221" s="40"/>
      <c r="D221" s="234" t="s">
        <v>210</v>
      </c>
      <c r="E221" s="40"/>
      <c r="F221" s="235" t="s">
        <v>1032</v>
      </c>
      <c r="G221" s="40"/>
      <c r="H221" s="40"/>
      <c r="I221" s="236"/>
      <c r="J221" s="40"/>
      <c r="K221" s="40"/>
      <c r="L221" s="44"/>
      <c r="M221" s="237"/>
      <c r="N221" s="23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210</v>
      </c>
      <c r="AU221" s="17" t="s">
        <v>84</v>
      </c>
    </row>
    <row r="222" s="2" customFormat="1" ht="16.5" customHeight="1">
      <c r="A222" s="38"/>
      <c r="B222" s="39"/>
      <c r="C222" s="221" t="s">
        <v>151</v>
      </c>
      <c r="D222" s="221" t="s">
        <v>204</v>
      </c>
      <c r="E222" s="222" t="s">
        <v>1034</v>
      </c>
      <c r="F222" s="223" t="s">
        <v>1035</v>
      </c>
      <c r="G222" s="224" t="s">
        <v>266</v>
      </c>
      <c r="H222" s="225">
        <v>17</v>
      </c>
      <c r="I222" s="226"/>
      <c r="J222" s="227">
        <f>ROUND(I222*H222,2)</f>
        <v>0</v>
      </c>
      <c r="K222" s="223" t="s">
        <v>1</v>
      </c>
      <c r="L222" s="44"/>
      <c r="M222" s="228" t="s">
        <v>1</v>
      </c>
      <c r="N222" s="229" t="s">
        <v>42</v>
      </c>
      <c r="O222" s="91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2" t="s">
        <v>125</v>
      </c>
      <c r="AT222" s="232" t="s">
        <v>204</v>
      </c>
      <c r="AU222" s="232" t="s">
        <v>84</v>
      </c>
      <c r="AY222" s="17" t="s">
        <v>203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84</v>
      </c>
      <c r="BK222" s="233">
        <f>ROUND(I222*H222,2)</f>
        <v>0</v>
      </c>
      <c r="BL222" s="17" t="s">
        <v>125</v>
      </c>
      <c r="BM222" s="232" t="s">
        <v>1036</v>
      </c>
    </row>
    <row r="223" s="2" customFormat="1">
      <c r="A223" s="38"/>
      <c r="B223" s="39"/>
      <c r="C223" s="40"/>
      <c r="D223" s="234" t="s">
        <v>210</v>
      </c>
      <c r="E223" s="40"/>
      <c r="F223" s="235" t="s">
        <v>1035</v>
      </c>
      <c r="G223" s="40"/>
      <c r="H223" s="40"/>
      <c r="I223" s="236"/>
      <c r="J223" s="40"/>
      <c r="K223" s="40"/>
      <c r="L223" s="44"/>
      <c r="M223" s="237"/>
      <c r="N223" s="238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210</v>
      </c>
      <c r="AU223" s="17" t="s">
        <v>84</v>
      </c>
    </row>
    <row r="224" s="2" customFormat="1" ht="16.5" customHeight="1">
      <c r="A224" s="38"/>
      <c r="B224" s="39"/>
      <c r="C224" s="221" t="s">
        <v>613</v>
      </c>
      <c r="D224" s="221" t="s">
        <v>204</v>
      </c>
      <c r="E224" s="222" t="s">
        <v>1037</v>
      </c>
      <c r="F224" s="223" t="s">
        <v>1038</v>
      </c>
      <c r="G224" s="224" t="s">
        <v>266</v>
      </c>
      <c r="H224" s="225">
        <v>17</v>
      </c>
      <c r="I224" s="226"/>
      <c r="J224" s="227">
        <f>ROUND(I224*H224,2)</f>
        <v>0</v>
      </c>
      <c r="K224" s="223" t="s">
        <v>1</v>
      </c>
      <c r="L224" s="44"/>
      <c r="M224" s="228" t="s">
        <v>1</v>
      </c>
      <c r="N224" s="229" t="s">
        <v>42</v>
      </c>
      <c r="O224" s="91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2" t="s">
        <v>125</v>
      </c>
      <c r="AT224" s="232" t="s">
        <v>204</v>
      </c>
      <c r="AU224" s="232" t="s">
        <v>84</v>
      </c>
      <c r="AY224" s="17" t="s">
        <v>203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84</v>
      </c>
      <c r="BK224" s="233">
        <f>ROUND(I224*H224,2)</f>
        <v>0</v>
      </c>
      <c r="BL224" s="17" t="s">
        <v>125</v>
      </c>
      <c r="BM224" s="232" t="s">
        <v>1039</v>
      </c>
    </row>
    <row r="225" s="2" customFormat="1">
      <c r="A225" s="38"/>
      <c r="B225" s="39"/>
      <c r="C225" s="40"/>
      <c r="D225" s="234" t="s">
        <v>210</v>
      </c>
      <c r="E225" s="40"/>
      <c r="F225" s="235" t="s">
        <v>1038</v>
      </c>
      <c r="G225" s="40"/>
      <c r="H225" s="40"/>
      <c r="I225" s="236"/>
      <c r="J225" s="40"/>
      <c r="K225" s="40"/>
      <c r="L225" s="44"/>
      <c r="M225" s="237"/>
      <c r="N225" s="23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210</v>
      </c>
      <c r="AU225" s="17" t="s">
        <v>84</v>
      </c>
    </row>
    <row r="226" s="2" customFormat="1" ht="16.5" customHeight="1">
      <c r="A226" s="38"/>
      <c r="B226" s="39"/>
      <c r="C226" s="221" t="s">
        <v>617</v>
      </c>
      <c r="D226" s="221" t="s">
        <v>204</v>
      </c>
      <c r="E226" s="222" t="s">
        <v>1040</v>
      </c>
      <c r="F226" s="223" t="s">
        <v>1041</v>
      </c>
      <c r="G226" s="224" t="s">
        <v>266</v>
      </c>
      <c r="H226" s="225">
        <v>17</v>
      </c>
      <c r="I226" s="226"/>
      <c r="J226" s="227">
        <f>ROUND(I226*H226,2)</f>
        <v>0</v>
      </c>
      <c r="K226" s="223" t="s">
        <v>933</v>
      </c>
      <c r="L226" s="44"/>
      <c r="M226" s="228" t="s">
        <v>1</v>
      </c>
      <c r="N226" s="229" t="s">
        <v>42</v>
      </c>
      <c r="O226" s="91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2" t="s">
        <v>125</v>
      </c>
      <c r="AT226" s="232" t="s">
        <v>204</v>
      </c>
      <c r="AU226" s="232" t="s">
        <v>84</v>
      </c>
      <c r="AY226" s="17" t="s">
        <v>203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84</v>
      </c>
      <c r="BK226" s="233">
        <f>ROUND(I226*H226,2)</f>
        <v>0</v>
      </c>
      <c r="BL226" s="17" t="s">
        <v>125</v>
      </c>
      <c r="BM226" s="232" t="s">
        <v>1042</v>
      </c>
    </row>
    <row r="227" s="2" customFormat="1">
      <c r="A227" s="38"/>
      <c r="B227" s="39"/>
      <c r="C227" s="40"/>
      <c r="D227" s="234" t="s">
        <v>210</v>
      </c>
      <c r="E227" s="40"/>
      <c r="F227" s="235" t="s">
        <v>1041</v>
      </c>
      <c r="G227" s="40"/>
      <c r="H227" s="40"/>
      <c r="I227" s="236"/>
      <c r="J227" s="40"/>
      <c r="K227" s="40"/>
      <c r="L227" s="44"/>
      <c r="M227" s="237"/>
      <c r="N227" s="23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210</v>
      </c>
      <c r="AU227" s="17" t="s">
        <v>84</v>
      </c>
    </row>
    <row r="228" s="2" customFormat="1" ht="16.5" customHeight="1">
      <c r="A228" s="38"/>
      <c r="B228" s="39"/>
      <c r="C228" s="221" t="s">
        <v>117</v>
      </c>
      <c r="D228" s="221" t="s">
        <v>204</v>
      </c>
      <c r="E228" s="222" t="s">
        <v>1043</v>
      </c>
      <c r="F228" s="223" t="s">
        <v>1044</v>
      </c>
      <c r="G228" s="224" t="s">
        <v>1045</v>
      </c>
      <c r="H228" s="225">
        <v>17</v>
      </c>
      <c r="I228" s="226"/>
      <c r="J228" s="227">
        <f>ROUND(I228*H228,2)</f>
        <v>0</v>
      </c>
      <c r="K228" s="223" t="s">
        <v>933</v>
      </c>
      <c r="L228" s="44"/>
      <c r="M228" s="228" t="s">
        <v>1</v>
      </c>
      <c r="N228" s="229" t="s">
        <v>42</v>
      </c>
      <c r="O228" s="91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2" t="s">
        <v>125</v>
      </c>
      <c r="AT228" s="232" t="s">
        <v>204</v>
      </c>
      <c r="AU228" s="232" t="s">
        <v>84</v>
      </c>
      <c r="AY228" s="17" t="s">
        <v>203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7" t="s">
        <v>84</v>
      </c>
      <c r="BK228" s="233">
        <f>ROUND(I228*H228,2)</f>
        <v>0</v>
      </c>
      <c r="BL228" s="17" t="s">
        <v>125</v>
      </c>
      <c r="BM228" s="232" t="s">
        <v>1046</v>
      </c>
    </row>
    <row r="229" s="2" customFormat="1">
      <c r="A229" s="38"/>
      <c r="B229" s="39"/>
      <c r="C229" s="40"/>
      <c r="D229" s="234" t="s">
        <v>210</v>
      </c>
      <c r="E229" s="40"/>
      <c r="F229" s="235" t="s">
        <v>1044</v>
      </c>
      <c r="G229" s="40"/>
      <c r="H229" s="40"/>
      <c r="I229" s="236"/>
      <c r="J229" s="40"/>
      <c r="K229" s="40"/>
      <c r="L229" s="44"/>
      <c r="M229" s="237"/>
      <c r="N229" s="23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210</v>
      </c>
      <c r="AU229" s="17" t="s">
        <v>84</v>
      </c>
    </row>
    <row r="230" s="2" customFormat="1" ht="21.75" customHeight="1">
      <c r="A230" s="38"/>
      <c r="B230" s="39"/>
      <c r="C230" s="221" t="s">
        <v>707</v>
      </c>
      <c r="D230" s="221" t="s">
        <v>204</v>
      </c>
      <c r="E230" s="222" t="s">
        <v>1047</v>
      </c>
      <c r="F230" s="223" t="s">
        <v>1048</v>
      </c>
      <c r="G230" s="224" t="s">
        <v>266</v>
      </c>
      <c r="H230" s="225">
        <v>12</v>
      </c>
      <c r="I230" s="226"/>
      <c r="J230" s="227">
        <f>ROUND(I230*H230,2)</f>
        <v>0</v>
      </c>
      <c r="K230" s="223" t="s">
        <v>1</v>
      </c>
      <c r="L230" s="44"/>
      <c r="M230" s="228" t="s">
        <v>1</v>
      </c>
      <c r="N230" s="229" t="s">
        <v>42</v>
      </c>
      <c r="O230" s="91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2" t="s">
        <v>125</v>
      </c>
      <c r="AT230" s="232" t="s">
        <v>204</v>
      </c>
      <c r="AU230" s="232" t="s">
        <v>84</v>
      </c>
      <c r="AY230" s="17" t="s">
        <v>203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7" t="s">
        <v>84</v>
      </c>
      <c r="BK230" s="233">
        <f>ROUND(I230*H230,2)</f>
        <v>0</v>
      </c>
      <c r="BL230" s="17" t="s">
        <v>125</v>
      </c>
      <c r="BM230" s="232" t="s">
        <v>1049</v>
      </c>
    </row>
    <row r="231" s="2" customFormat="1">
      <c r="A231" s="38"/>
      <c r="B231" s="39"/>
      <c r="C231" s="40"/>
      <c r="D231" s="234" t="s">
        <v>210</v>
      </c>
      <c r="E231" s="40"/>
      <c r="F231" s="235" t="s">
        <v>1048</v>
      </c>
      <c r="G231" s="40"/>
      <c r="H231" s="40"/>
      <c r="I231" s="236"/>
      <c r="J231" s="40"/>
      <c r="K231" s="40"/>
      <c r="L231" s="44"/>
      <c r="M231" s="237"/>
      <c r="N231" s="23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210</v>
      </c>
      <c r="AU231" s="17" t="s">
        <v>84</v>
      </c>
    </row>
    <row r="232" s="2" customFormat="1" ht="21.75" customHeight="1">
      <c r="A232" s="38"/>
      <c r="B232" s="39"/>
      <c r="C232" s="221" t="s">
        <v>1050</v>
      </c>
      <c r="D232" s="221" t="s">
        <v>204</v>
      </c>
      <c r="E232" s="222" t="s">
        <v>1051</v>
      </c>
      <c r="F232" s="223" t="s">
        <v>1052</v>
      </c>
      <c r="G232" s="224" t="s">
        <v>266</v>
      </c>
      <c r="H232" s="225">
        <v>5</v>
      </c>
      <c r="I232" s="226"/>
      <c r="J232" s="227">
        <f>ROUND(I232*H232,2)</f>
        <v>0</v>
      </c>
      <c r="K232" s="223" t="s">
        <v>1</v>
      </c>
      <c r="L232" s="44"/>
      <c r="M232" s="228" t="s">
        <v>1</v>
      </c>
      <c r="N232" s="229" t="s">
        <v>42</v>
      </c>
      <c r="O232" s="91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2" t="s">
        <v>125</v>
      </c>
      <c r="AT232" s="232" t="s">
        <v>204</v>
      </c>
      <c r="AU232" s="232" t="s">
        <v>84</v>
      </c>
      <c r="AY232" s="17" t="s">
        <v>203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7" t="s">
        <v>84</v>
      </c>
      <c r="BK232" s="233">
        <f>ROUND(I232*H232,2)</f>
        <v>0</v>
      </c>
      <c r="BL232" s="17" t="s">
        <v>125</v>
      </c>
      <c r="BM232" s="232" t="s">
        <v>1053</v>
      </c>
    </row>
    <row r="233" s="2" customFormat="1">
      <c r="A233" s="38"/>
      <c r="B233" s="39"/>
      <c r="C233" s="40"/>
      <c r="D233" s="234" t="s">
        <v>210</v>
      </c>
      <c r="E233" s="40"/>
      <c r="F233" s="235" t="s">
        <v>1052</v>
      </c>
      <c r="G233" s="40"/>
      <c r="H233" s="40"/>
      <c r="I233" s="236"/>
      <c r="J233" s="40"/>
      <c r="K233" s="40"/>
      <c r="L233" s="44"/>
      <c r="M233" s="237"/>
      <c r="N233" s="238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210</v>
      </c>
      <c r="AU233" s="17" t="s">
        <v>84</v>
      </c>
    </row>
    <row r="234" s="2" customFormat="1" ht="21.75" customHeight="1">
      <c r="A234" s="38"/>
      <c r="B234" s="39"/>
      <c r="C234" s="221" t="s">
        <v>1054</v>
      </c>
      <c r="D234" s="221" t="s">
        <v>204</v>
      </c>
      <c r="E234" s="222" t="s">
        <v>1055</v>
      </c>
      <c r="F234" s="223" t="s">
        <v>1056</v>
      </c>
      <c r="G234" s="224" t="s">
        <v>266</v>
      </c>
      <c r="H234" s="225">
        <v>4</v>
      </c>
      <c r="I234" s="226"/>
      <c r="J234" s="227">
        <f>ROUND(I234*H234,2)</f>
        <v>0</v>
      </c>
      <c r="K234" s="223" t="s">
        <v>1</v>
      </c>
      <c r="L234" s="44"/>
      <c r="M234" s="228" t="s">
        <v>1</v>
      </c>
      <c r="N234" s="229" t="s">
        <v>42</v>
      </c>
      <c r="O234" s="91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2" t="s">
        <v>125</v>
      </c>
      <c r="AT234" s="232" t="s">
        <v>204</v>
      </c>
      <c r="AU234" s="232" t="s">
        <v>84</v>
      </c>
      <c r="AY234" s="17" t="s">
        <v>203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84</v>
      </c>
      <c r="BK234" s="233">
        <f>ROUND(I234*H234,2)</f>
        <v>0</v>
      </c>
      <c r="BL234" s="17" t="s">
        <v>125</v>
      </c>
      <c r="BM234" s="232" t="s">
        <v>1057</v>
      </c>
    </row>
    <row r="235" s="2" customFormat="1">
      <c r="A235" s="38"/>
      <c r="B235" s="39"/>
      <c r="C235" s="40"/>
      <c r="D235" s="234" t="s">
        <v>210</v>
      </c>
      <c r="E235" s="40"/>
      <c r="F235" s="235" t="s">
        <v>1056</v>
      </c>
      <c r="G235" s="40"/>
      <c r="H235" s="40"/>
      <c r="I235" s="236"/>
      <c r="J235" s="40"/>
      <c r="K235" s="40"/>
      <c r="L235" s="44"/>
      <c r="M235" s="237"/>
      <c r="N235" s="23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210</v>
      </c>
      <c r="AU235" s="17" t="s">
        <v>84</v>
      </c>
    </row>
    <row r="236" s="2" customFormat="1" ht="21.75" customHeight="1">
      <c r="A236" s="38"/>
      <c r="B236" s="39"/>
      <c r="C236" s="221" t="s">
        <v>1058</v>
      </c>
      <c r="D236" s="221" t="s">
        <v>204</v>
      </c>
      <c r="E236" s="222" t="s">
        <v>1059</v>
      </c>
      <c r="F236" s="223" t="s">
        <v>1060</v>
      </c>
      <c r="G236" s="224" t="s">
        <v>266</v>
      </c>
      <c r="H236" s="225">
        <v>2</v>
      </c>
      <c r="I236" s="226"/>
      <c r="J236" s="227">
        <f>ROUND(I236*H236,2)</f>
        <v>0</v>
      </c>
      <c r="K236" s="223" t="s">
        <v>1</v>
      </c>
      <c r="L236" s="44"/>
      <c r="M236" s="228" t="s">
        <v>1</v>
      </c>
      <c r="N236" s="229" t="s">
        <v>42</v>
      </c>
      <c r="O236" s="91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2" t="s">
        <v>125</v>
      </c>
      <c r="AT236" s="232" t="s">
        <v>204</v>
      </c>
      <c r="AU236" s="232" t="s">
        <v>84</v>
      </c>
      <c r="AY236" s="17" t="s">
        <v>203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84</v>
      </c>
      <c r="BK236" s="233">
        <f>ROUND(I236*H236,2)</f>
        <v>0</v>
      </c>
      <c r="BL236" s="17" t="s">
        <v>125</v>
      </c>
      <c r="BM236" s="232" t="s">
        <v>1061</v>
      </c>
    </row>
    <row r="237" s="2" customFormat="1">
      <c r="A237" s="38"/>
      <c r="B237" s="39"/>
      <c r="C237" s="40"/>
      <c r="D237" s="234" t="s">
        <v>210</v>
      </c>
      <c r="E237" s="40"/>
      <c r="F237" s="235" t="s">
        <v>1060</v>
      </c>
      <c r="G237" s="40"/>
      <c r="H237" s="40"/>
      <c r="I237" s="236"/>
      <c r="J237" s="40"/>
      <c r="K237" s="40"/>
      <c r="L237" s="44"/>
      <c r="M237" s="237"/>
      <c r="N237" s="238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210</v>
      </c>
      <c r="AU237" s="17" t="s">
        <v>84</v>
      </c>
    </row>
    <row r="238" s="2" customFormat="1" ht="21.75" customHeight="1">
      <c r="A238" s="38"/>
      <c r="B238" s="39"/>
      <c r="C238" s="221" t="s">
        <v>1062</v>
      </c>
      <c r="D238" s="221" t="s">
        <v>204</v>
      </c>
      <c r="E238" s="222" t="s">
        <v>1063</v>
      </c>
      <c r="F238" s="223" t="s">
        <v>1064</v>
      </c>
      <c r="G238" s="224" t="s">
        <v>266</v>
      </c>
      <c r="H238" s="225">
        <v>8</v>
      </c>
      <c r="I238" s="226"/>
      <c r="J238" s="227">
        <f>ROUND(I238*H238,2)</f>
        <v>0</v>
      </c>
      <c r="K238" s="223" t="s">
        <v>1</v>
      </c>
      <c r="L238" s="44"/>
      <c r="M238" s="228" t="s">
        <v>1</v>
      </c>
      <c r="N238" s="229" t="s">
        <v>42</v>
      </c>
      <c r="O238" s="91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2" t="s">
        <v>125</v>
      </c>
      <c r="AT238" s="232" t="s">
        <v>204</v>
      </c>
      <c r="AU238" s="232" t="s">
        <v>84</v>
      </c>
      <c r="AY238" s="17" t="s">
        <v>203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7" t="s">
        <v>84</v>
      </c>
      <c r="BK238" s="233">
        <f>ROUND(I238*H238,2)</f>
        <v>0</v>
      </c>
      <c r="BL238" s="17" t="s">
        <v>125</v>
      </c>
      <c r="BM238" s="232" t="s">
        <v>1065</v>
      </c>
    </row>
    <row r="239" s="2" customFormat="1">
      <c r="A239" s="38"/>
      <c r="B239" s="39"/>
      <c r="C239" s="40"/>
      <c r="D239" s="234" t="s">
        <v>210</v>
      </c>
      <c r="E239" s="40"/>
      <c r="F239" s="235" t="s">
        <v>1064</v>
      </c>
      <c r="G239" s="40"/>
      <c r="H239" s="40"/>
      <c r="I239" s="236"/>
      <c r="J239" s="40"/>
      <c r="K239" s="40"/>
      <c r="L239" s="44"/>
      <c r="M239" s="237"/>
      <c r="N239" s="238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210</v>
      </c>
      <c r="AU239" s="17" t="s">
        <v>84</v>
      </c>
    </row>
    <row r="240" s="2" customFormat="1" ht="21.75" customHeight="1">
      <c r="A240" s="38"/>
      <c r="B240" s="39"/>
      <c r="C240" s="221" t="s">
        <v>1066</v>
      </c>
      <c r="D240" s="221" t="s">
        <v>204</v>
      </c>
      <c r="E240" s="222" t="s">
        <v>1067</v>
      </c>
      <c r="F240" s="223" t="s">
        <v>1068</v>
      </c>
      <c r="G240" s="224" t="s">
        <v>266</v>
      </c>
      <c r="H240" s="225">
        <v>3</v>
      </c>
      <c r="I240" s="226"/>
      <c r="J240" s="227">
        <f>ROUND(I240*H240,2)</f>
        <v>0</v>
      </c>
      <c r="K240" s="223" t="s">
        <v>1</v>
      </c>
      <c r="L240" s="44"/>
      <c r="M240" s="228" t="s">
        <v>1</v>
      </c>
      <c r="N240" s="229" t="s">
        <v>42</v>
      </c>
      <c r="O240" s="91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2" t="s">
        <v>125</v>
      </c>
      <c r="AT240" s="232" t="s">
        <v>204</v>
      </c>
      <c r="AU240" s="232" t="s">
        <v>84</v>
      </c>
      <c r="AY240" s="17" t="s">
        <v>203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84</v>
      </c>
      <c r="BK240" s="233">
        <f>ROUND(I240*H240,2)</f>
        <v>0</v>
      </c>
      <c r="BL240" s="17" t="s">
        <v>125</v>
      </c>
      <c r="BM240" s="232" t="s">
        <v>1069</v>
      </c>
    </row>
    <row r="241" s="2" customFormat="1">
      <c r="A241" s="38"/>
      <c r="B241" s="39"/>
      <c r="C241" s="40"/>
      <c r="D241" s="234" t="s">
        <v>210</v>
      </c>
      <c r="E241" s="40"/>
      <c r="F241" s="235" t="s">
        <v>1068</v>
      </c>
      <c r="G241" s="40"/>
      <c r="H241" s="40"/>
      <c r="I241" s="236"/>
      <c r="J241" s="40"/>
      <c r="K241" s="40"/>
      <c r="L241" s="44"/>
      <c r="M241" s="237"/>
      <c r="N241" s="238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210</v>
      </c>
      <c r="AU241" s="17" t="s">
        <v>84</v>
      </c>
    </row>
    <row r="242" s="2" customFormat="1" ht="16.5" customHeight="1">
      <c r="A242" s="38"/>
      <c r="B242" s="39"/>
      <c r="C242" s="221" t="s">
        <v>1070</v>
      </c>
      <c r="D242" s="221" t="s">
        <v>204</v>
      </c>
      <c r="E242" s="222" t="s">
        <v>1071</v>
      </c>
      <c r="F242" s="223" t="s">
        <v>1072</v>
      </c>
      <c r="G242" s="224" t="s">
        <v>266</v>
      </c>
      <c r="H242" s="225">
        <v>6</v>
      </c>
      <c r="I242" s="226"/>
      <c r="J242" s="227">
        <f>ROUND(I242*H242,2)</f>
        <v>0</v>
      </c>
      <c r="K242" s="223" t="s">
        <v>933</v>
      </c>
      <c r="L242" s="44"/>
      <c r="M242" s="228" t="s">
        <v>1</v>
      </c>
      <c r="N242" s="229" t="s">
        <v>42</v>
      </c>
      <c r="O242" s="91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2" t="s">
        <v>125</v>
      </c>
      <c r="AT242" s="232" t="s">
        <v>204</v>
      </c>
      <c r="AU242" s="232" t="s">
        <v>84</v>
      </c>
      <c r="AY242" s="17" t="s">
        <v>203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7" t="s">
        <v>84</v>
      </c>
      <c r="BK242" s="233">
        <f>ROUND(I242*H242,2)</f>
        <v>0</v>
      </c>
      <c r="BL242" s="17" t="s">
        <v>125</v>
      </c>
      <c r="BM242" s="232" t="s">
        <v>1073</v>
      </c>
    </row>
    <row r="243" s="2" customFormat="1">
      <c r="A243" s="38"/>
      <c r="B243" s="39"/>
      <c r="C243" s="40"/>
      <c r="D243" s="234" t="s">
        <v>210</v>
      </c>
      <c r="E243" s="40"/>
      <c r="F243" s="235" t="s">
        <v>1072</v>
      </c>
      <c r="G243" s="40"/>
      <c r="H243" s="40"/>
      <c r="I243" s="236"/>
      <c r="J243" s="40"/>
      <c r="K243" s="40"/>
      <c r="L243" s="44"/>
      <c r="M243" s="237"/>
      <c r="N243" s="23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210</v>
      </c>
      <c r="AU243" s="17" t="s">
        <v>84</v>
      </c>
    </row>
    <row r="244" s="12" customFormat="1">
      <c r="A244" s="12"/>
      <c r="B244" s="239"/>
      <c r="C244" s="240"/>
      <c r="D244" s="234" t="s">
        <v>268</v>
      </c>
      <c r="E244" s="241" t="s">
        <v>1</v>
      </c>
      <c r="F244" s="242" t="s">
        <v>1074</v>
      </c>
      <c r="G244" s="240"/>
      <c r="H244" s="243">
        <v>6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9" t="s">
        <v>268</v>
      </c>
      <c r="AU244" s="249" t="s">
        <v>84</v>
      </c>
      <c r="AV244" s="12" t="s">
        <v>86</v>
      </c>
      <c r="AW244" s="12" t="s">
        <v>33</v>
      </c>
      <c r="AX244" s="12" t="s">
        <v>77</v>
      </c>
      <c r="AY244" s="249" t="s">
        <v>203</v>
      </c>
    </row>
    <row r="245" s="13" customFormat="1">
      <c r="A245" s="13"/>
      <c r="B245" s="250"/>
      <c r="C245" s="251"/>
      <c r="D245" s="234" t="s">
        <v>268</v>
      </c>
      <c r="E245" s="252" t="s">
        <v>1</v>
      </c>
      <c r="F245" s="253" t="s">
        <v>271</v>
      </c>
      <c r="G245" s="251"/>
      <c r="H245" s="254">
        <v>6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268</v>
      </c>
      <c r="AU245" s="260" t="s">
        <v>84</v>
      </c>
      <c r="AV245" s="13" t="s">
        <v>125</v>
      </c>
      <c r="AW245" s="13" t="s">
        <v>33</v>
      </c>
      <c r="AX245" s="13" t="s">
        <v>84</v>
      </c>
      <c r="AY245" s="260" t="s">
        <v>203</v>
      </c>
    </row>
    <row r="246" s="2" customFormat="1" ht="16.5" customHeight="1">
      <c r="A246" s="38"/>
      <c r="B246" s="39"/>
      <c r="C246" s="221" t="s">
        <v>1075</v>
      </c>
      <c r="D246" s="221" t="s">
        <v>204</v>
      </c>
      <c r="E246" s="222" t="s">
        <v>1076</v>
      </c>
      <c r="F246" s="223" t="s">
        <v>1077</v>
      </c>
      <c r="G246" s="224" t="s">
        <v>266</v>
      </c>
      <c r="H246" s="225">
        <v>11</v>
      </c>
      <c r="I246" s="226"/>
      <c r="J246" s="227">
        <f>ROUND(I246*H246,2)</f>
        <v>0</v>
      </c>
      <c r="K246" s="223" t="s">
        <v>933</v>
      </c>
      <c r="L246" s="44"/>
      <c r="M246" s="228" t="s">
        <v>1</v>
      </c>
      <c r="N246" s="229" t="s">
        <v>42</v>
      </c>
      <c r="O246" s="91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2" t="s">
        <v>125</v>
      </c>
      <c r="AT246" s="232" t="s">
        <v>204</v>
      </c>
      <c r="AU246" s="232" t="s">
        <v>84</v>
      </c>
      <c r="AY246" s="17" t="s">
        <v>203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84</v>
      </c>
      <c r="BK246" s="233">
        <f>ROUND(I246*H246,2)</f>
        <v>0</v>
      </c>
      <c r="BL246" s="17" t="s">
        <v>125</v>
      </c>
      <c r="BM246" s="232" t="s">
        <v>1078</v>
      </c>
    </row>
    <row r="247" s="2" customFormat="1">
      <c r="A247" s="38"/>
      <c r="B247" s="39"/>
      <c r="C247" s="40"/>
      <c r="D247" s="234" t="s">
        <v>210</v>
      </c>
      <c r="E247" s="40"/>
      <c r="F247" s="235" t="s">
        <v>1077</v>
      </c>
      <c r="G247" s="40"/>
      <c r="H247" s="40"/>
      <c r="I247" s="236"/>
      <c r="J247" s="40"/>
      <c r="K247" s="40"/>
      <c r="L247" s="44"/>
      <c r="M247" s="237"/>
      <c r="N247" s="238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210</v>
      </c>
      <c r="AU247" s="17" t="s">
        <v>84</v>
      </c>
    </row>
    <row r="248" s="12" customFormat="1">
      <c r="A248" s="12"/>
      <c r="B248" s="239"/>
      <c r="C248" s="240"/>
      <c r="D248" s="234" t="s">
        <v>268</v>
      </c>
      <c r="E248" s="241" t="s">
        <v>1</v>
      </c>
      <c r="F248" s="242" t="s">
        <v>1079</v>
      </c>
      <c r="G248" s="240"/>
      <c r="H248" s="243">
        <v>11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9" t="s">
        <v>268</v>
      </c>
      <c r="AU248" s="249" t="s">
        <v>84</v>
      </c>
      <c r="AV248" s="12" t="s">
        <v>86</v>
      </c>
      <c r="AW248" s="12" t="s">
        <v>33</v>
      </c>
      <c r="AX248" s="12" t="s">
        <v>77</v>
      </c>
      <c r="AY248" s="249" t="s">
        <v>203</v>
      </c>
    </row>
    <row r="249" s="13" customFormat="1">
      <c r="A249" s="13"/>
      <c r="B249" s="250"/>
      <c r="C249" s="251"/>
      <c r="D249" s="234" t="s">
        <v>268</v>
      </c>
      <c r="E249" s="252" t="s">
        <v>1</v>
      </c>
      <c r="F249" s="253" t="s">
        <v>271</v>
      </c>
      <c r="G249" s="251"/>
      <c r="H249" s="254">
        <v>11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268</v>
      </c>
      <c r="AU249" s="260" t="s">
        <v>84</v>
      </c>
      <c r="AV249" s="13" t="s">
        <v>125</v>
      </c>
      <c r="AW249" s="13" t="s">
        <v>33</v>
      </c>
      <c r="AX249" s="13" t="s">
        <v>84</v>
      </c>
      <c r="AY249" s="260" t="s">
        <v>203</v>
      </c>
    </row>
    <row r="250" s="2" customFormat="1" ht="16.5" customHeight="1">
      <c r="A250" s="38"/>
      <c r="B250" s="39"/>
      <c r="C250" s="221" t="s">
        <v>1080</v>
      </c>
      <c r="D250" s="221" t="s">
        <v>204</v>
      </c>
      <c r="E250" s="222" t="s">
        <v>1081</v>
      </c>
      <c r="F250" s="223" t="s">
        <v>1082</v>
      </c>
      <c r="G250" s="224" t="s">
        <v>266</v>
      </c>
      <c r="H250" s="225">
        <v>12</v>
      </c>
      <c r="I250" s="226"/>
      <c r="J250" s="227">
        <f>ROUND(I250*H250,2)</f>
        <v>0</v>
      </c>
      <c r="K250" s="223" t="s">
        <v>1</v>
      </c>
      <c r="L250" s="44"/>
      <c r="M250" s="228" t="s">
        <v>1</v>
      </c>
      <c r="N250" s="229" t="s">
        <v>42</v>
      </c>
      <c r="O250" s="91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2" t="s">
        <v>125</v>
      </c>
      <c r="AT250" s="232" t="s">
        <v>204</v>
      </c>
      <c r="AU250" s="232" t="s">
        <v>84</v>
      </c>
      <c r="AY250" s="17" t="s">
        <v>203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84</v>
      </c>
      <c r="BK250" s="233">
        <f>ROUND(I250*H250,2)</f>
        <v>0</v>
      </c>
      <c r="BL250" s="17" t="s">
        <v>125</v>
      </c>
      <c r="BM250" s="232" t="s">
        <v>1083</v>
      </c>
    </row>
    <row r="251" s="2" customFormat="1">
      <c r="A251" s="38"/>
      <c r="B251" s="39"/>
      <c r="C251" s="40"/>
      <c r="D251" s="234" t="s">
        <v>210</v>
      </c>
      <c r="E251" s="40"/>
      <c r="F251" s="235" t="s">
        <v>1082</v>
      </c>
      <c r="G251" s="40"/>
      <c r="H251" s="40"/>
      <c r="I251" s="236"/>
      <c r="J251" s="40"/>
      <c r="K251" s="40"/>
      <c r="L251" s="44"/>
      <c r="M251" s="237"/>
      <c r="N251" s="238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210</v>
      </c>
      <c r="AU251" s="17" t="s">
        <v>84</v>
      </c>
    </row>
    <row r="252" s="12" customFormat="1">
      <c r="A252" s="12"/>
      <c r="B252" s="239"/>
      <c r="C252" s="240"/>
      <c r="D252" s="234" t="s">
        <v>268</v>
      </c>
      <c r="E252" s="241" t="s">
        <v>1</v>
      </c>
      <c r="F252" s="242" t="s">
        <v>1084</v>
      </c>
      <c r="G252" s="240"/>
      <c r="H252" s="243">
        <v>12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49" t="s">
        <v>268</v>
      </c>
      <c r="AU252" s="249" t="s">
        <v>84</v>
      </c>
      <c r="AV252" s="12" t="s">
        <v>86</v>
      </c>
      <c r="AW252" s="12" t="s">
        <v>33</v>
      </c>
      <c r="AX252" s="12" t="s">
        <v>77</v>
      </c>
      <c r="AY252" s="249" t="s">
        <v>203</v>
      </c>
    </row>
    <row r="253" s="13" customFormat="1">
      <c r="A253" s="13"/>
      <c r="B253" s="250"/>
      <c r="C253" s="251"/>
      <c r="D253" s="234" t="s">
        <v>268</v>
      </c>
      <c r="E253" s="252" t="s">
        <v>1</v>
      </c>
      <c r="F253" s="253" t="s">
        <v>271</v>
      </c>
      <c r="G253" s="251"/>
      <c r="H253" s="254">
        <v>12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268</v>
      </c>
      <c r="AU253" s="260" t="s">
        <v>84</v>
      </c>
      <c r="AV253" s="13" t="s">
        <v>125</v>
      </c>
      <c r="AW253" s="13" t="s">
        <v>33</v>
      </c>
      <c r="AX253" s="13" t="s">
        <v>84</v>
      </c>
      <c r="AY253" s="260" t="s">
        <v>203</v>
      </c>
    </row>
    <row r="254" s="2" customFormat="1" ht="16.5" customHeight="1">
      <c r="A254" s="38"/>
      <c r="B254" s="39"/>
      <c r="C254" s="221" t="s">
        <v>1085</v>
      </c>
      <c r="D254" s="221" t="s">
        <v>204</v>
      </c>
      <c r="E254" s="222" t="s">
        <v>1086</v>
      </c>
      <c r="F254" s="223" t="s">
        <v>1087</v>
      </c>
      <c r="G254" s="224" t="s">
        <v>266</v>
      </c>
      <c r="H254" s="225">
        <v>5</v>
      </c>
      <c r="I254" s="226"/>
      <c r="J254" s="227">
        <f>ROUND(I254*H254,2)</f>
        <v>0</v>
      </c>
      <c r="K254" s="223" t="s">
        <v>1</v>
      </c>
      <c r="L254" s="44"/>
      <c r="M254" s="228" t="s">
        <v>1</v>
      </c>
      <c r="N254" s="229" t="s">
        <v>42</v>
      </c>
      <c r="O254" s="91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2" t="s">
        <v>125</v>
      </c>
      <c r="AT254" s="232" t="s">
        <v>204</v>
      </c>
      <c r="AU254" s="232" t="s">
        <v>84</v>
      </c>
      <c r="AY254" s="17" t="s">
        <v>203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7" t="s">
        <v>84</v>
      </c>
      <c r="BK254" s="233">
        <f>ROUND(I254*H254,2)</f>
        <v>0</v>
      </c>
      <c r="BL254" s="17" t="s">
        <v>125</v>
      </c>
      <c r="BM254" s="232" t="s">
        <v>1088</v>
      </c>
    </row>
    <row r="255" s="2" customFormat="1">
      <c r="A255" s="38"/>
      <c r="B255" s="39"/>
      <c r="C255" s="40"/>
      <c r="D255" s="234" t="s">
        <v>210</v>
      </c>
      <c r="E255" s="40"/>
      <c r="F255" s="235" t="s">
        <v>1087</v>
      </c>
      <c r="G255" s="40"/>
      <c r="H255" s="40"/>
      <c r="I255" s="236"/>
      <c r="J255" s="40"/>
      <c r="K255" s="40"/>
      <c r="L255" s="44"/>
      <c r="M255" s="237"/>
      <c r="N255" s="238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210</v>
      </c>
      <c r="AU255" s="17" t="s">
        <v>84</v>
      </c>
    </row>
    <row r="256" s="12" customFormat="1">
      <c r="A256" s="12"/>
      <c r="B256" s="239"/>
      <c r="C256" s="240"/>
      <c r="D256" s="234" t="s">
        <v>268</v>
      </c>
      <c r="E256" s="241" t="s">
        <v>1</v>
      </c>
      <c r="F256" s="242" t="s">
        <v>1089</v>
      </c>
      <c r="G256" s="240"/>
      <c r="H256" s="243">
        <v>5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49" t="s">
        <v>268</v>
      </c>
      <c r="AU256" s="249" t="s">
        <v>84</v>
      </c>
      <c r="AV256" s="12" t="s">
        <v>86</v>
      </c>
      <c r="AW256" s="12" t="s">
        <v>33</v>
      </c>
      <c r="AX256" s="12" t="s">
        <v>77</v>
      </c>
      <c r="AY256" s="249" t="s">
        <v>203</v>
      </c>
    </row>
    <row r="257" s="13" customFormat="1">
      <c r="A257" s="13"/>
      <c r="B257" s="250"/>
      <c r="C257" s="251"/>
      <c r="D257" s="234" t="s">
        <v>268</v>
      </c>
      <c r="E257" s="252" t="s">
        <v>1</v>
      </c>
      <c r="F257" s="253" t="s">
        <v>271</v>
      </c>
      <c r="G257" s="251"/>
      <c r="H257" s="254">
        <v>5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268</v>
      </c>
      <c r="AU257" s="260" t="s">
        <v>84</v>
      </c>
      <c r="AV257" s="13" t="s">
        <v>125</v>
      </c>
      <c r="AW257" s="13" t="s">
        <v>33</v>
      </c>
      <c r="AX257" s="13" t="s">
        <v>84</v>
      </c>
      <c r="AY257" s="260" t="s">
        <v>203</v>
      </c>
    </row>
    <row r="258" s="2" customFormat="1" ht="21.75" customHeight="1">
      <c r="A258" s="38"/>
      <c r="B258" s="39"/>
      <c r="C258" s="221" t="s">
        <v>1090</v>
      </c>
      <c r="D258" s="221" t="s">
        <v>204</v>
      </c>
      <c r="E258" s="222" t="s">
        <v>1091</v>
      </c>
      <c r="F258" s="223" t="s">
        <v>1092</v>
      </c>
      <c r="G258" s="224" t="s">
        <v>213</v>
      </c>
      <c r="H258" s="225">
        <v>92</v>
      </c>
      <c r="I258" s="226"/>
      <c r="J258" s="227">
        <f>ROUND(I258*H258,2)</f>
        <v>0</v>
      </c>
      <c r="K258" s="223" t="s">
        <v>933</v>
      </c>
      <c r="L258" s="44"/>
      <c r="M258" s="228" t="s">
        <v>1</v>
      </c>
      <c r="N258" s="229" t="s">
        <v>42</v>
      </c>
      <c r="O258" s="91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2" t="s">
        <v>125</v>
      </c>
      <c r="AT258" s="232" t="s">
        <v>204</v>
      </c>
      <c r="AU258" s="232" t="s">
        <v>84</v>
      </c>
      <c r="AY258" s="17" t="s">
        <v>203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7" t="s">
        <v>84</v>
      </c>
      <c r="BK258" s="233">
        <f>ROUND(I258*H258,2)</f>
        <v>0</v>
      </c>
      <c r="BL258" s="17" t="s">
        <v>125</v>
      </c>
      <c r="BM258" s="232" t="s">
        <v>1093</v>
      </c>
    </row>
    <row r="259" s="2" customFormat="1">
      <c r="A259" s="38"/>
      <c r="B259" s="39"/>
      <c r="C259" s="40"/>
      <c r="D259" s="234" t="s">
        <v>210</v>
      </c>
      <c r="E259" s="40"/>
      <c r="F259" s="235" t="s">
        <v>1092</v>
      </c>
      <c r="G259" s="40"/>
      <c r="H259" s="40"/>
      <c r="I259" s="236"/>
      <c r="J259" s="40"/>
      <c r="K259" s="40"/>
      <c r="L259" s="44"/>
      <c r="M259" s="237"/>
      <c r="N259" s="238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210</v>
      </c>
      <c r="AU259" s="17" t="s">
        <v>84</v>
      </c>
    </row>
    <row r="260" s="2" customFormat="1" ht="21.75" customHeight="1">
      <c r="A260" s="38"/>
      <c r="B260" s="39"/>
      <c r="C260" s="221" t="s">
        <v>1094</v>
      </c>
      <c r="D260" s="221" t="s">
        <v>204</v>
      </c>
      <c r="E260" s="222" t="s">
        <v>1095</v>
      </c>
      <c r="F260" s="223" t="s">
        <v>1096</v>
      </c>
      <c r="G260" s="224" t="s">
        <v>213</v>
      </c>
      <c r="H260" s="225">
        <v>60</v>
      </c>
      <c r="I260" s="226"/>
      <c r="J260" s="227">
        <f>ROUND(I260*H260,2)</f>
        <v>0</v>
      </c>
      <c r="K260" s="223" t="s">
        <v>933</v>
      </c>
      <c r="L260" s="44"/>
      <c r="M260" s="228" t="s">
        <v>1</v>
      </c>
      <c r="N260" s="229" t="s">
        <v>42</v>
      </c>
      <c r="O260" s="91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2" t="s">
        <v>125</v>
      </c>
      <c r="AT260" s="232" t="s">
        <v>204</v>
      </c>
      <c r="AU260" s="232" t="s">
        <v>84</v>
      </c>
      <c r="AY260" s="17" t="s">
        <v>203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84</v>
      </c>
      <c r="BK260" s="233">
        <f>ROUND(I260*H260,2)</f>
        <v>0</v>
      </c>
      <c r="BL260" s="17" t="s">
        <v>125</v>
      </c>
      <c r="BM260" s="232" t="s">
        <v>1097</v>
      </c>
    </row>
    <row r="261" s="2" customFormat="1">
      <c r="A261" s="38"/>
      <c r="B261" s="39"/>
      <c r="C261" s="40"/>
      <c r="D261" s="234" t="s">
        <v>210</v>
      </c>
      <c r="E261" s="40"/>
      <c r="F261" s="235" t="s">
        <v>1096</v>
      </c>
      <c r="G261" s="40"/>
      <c r="H261" s="40"/>
      <c r="I261" s="236"/>
      <c r="J261" s="40"/>
      <c r="K261" s="40"/>
      <c r="L261" s="44"/>
      <c r="M261" s="237"/>
      <c r="N261" s="238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210</v>
      </c>
      <c r="AU261" s="17" t="s">
        <v>84</v>
      </c>
    </row>
    <row r="262" s="2" customFormat="1" ht="21.75" customHeight="1">
      <c r="A262" s="38"/>
      <c r="B262" s="39"/>
      <c r="C262" s="221" t="s">
        <v>1098</v>
      </c>
      <c r="D262" s="221" t="s">
        <v>204</v>
      </c>
      <c r="E262" s="222" t="s">
        <v>1099</v>
      </c>
      <c r="F262" s="223" t="s">
        <v>1100</v>
      </c>
      <c r="G262" s="224" t="s">
        <v>213</v>
      </c>
      <c r="H262" s="225">
        <v>152</v>
      </c>
      <c r="I262" s="226"/>
      <c r="J262" s="227">
        <f>ROUND(I262*H262,2)</f>
        <v>0</v>
      </c>
      <c r="K262" s="223" t="s">
        <v>933</v>
      </c>
      <c r="L262" s="44"/>
      <c r="M262" s="228" t="s">
        <v>1</v>
      </c>
      <c r="N262" s="229" t="s">
        <v>42</v>
      </c>
      <c r="O262" s="91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2" t="s">
        <v>125</v>
      </c>
      <c r="AT262" s="232" t="s">
        <v>204</v>
      </c>
      <c r="AU262" s="232" t="s">
        <v>84</v>
      </c>
      <c r="AY262" s="17" t="s">
        <v>203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84</v>
      </c>
      <c r="BK262" s="233">
        <f>ROUND(I262*H262,2)</f>
        <v>0</v>
      </c>
      <c r="BL262" s="17" t="s">
        <v>125</v>
      </c>
      <c r="BM262" s="232" t="s">
        <v>1101</v>
      </c>
    </row>
    <row r="263" s="2" customFormat="1">
      <c r="A263" s="38"/>
      <c r="B263" s="39"/>
      <c r="C263" s="40"/>
      <c r="D263" s="234" t="s">
        <v>210</v>
      </c>
      <c r="E263" s="40"/>
      <c r="F263" s="235" t="s">
        <v>1100</v>
      </c>
      <c r="G263" s="40"/>
      <c r="H263" s="40"/>
      <c r="I263" s="236"/>
      <c r="J263" s="40"/>
      <c r="K263" s="40"/>
      <c r="L263" s="44"/>
      <c r="M263" s="237"/>
      <c r="N263" s="238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210</v>
      </c>
      <c r="AU263" s="17" t="s">
        <v>84</v>
      </c>
    </row>
    <row r="264" s="12" customFormat="1">
      <c r="A264" s="12"/>
      <c r="B264" s="239"/>
      <c r="C264" s="240"/>
      <c r="D264" s="234" t="s">
        <v>268</v>
      </c>
      <c r="E264" s="241" t="s">
        <v>1</v>
      </c>
      <c r="F264" s="242" t="s">
        <v>1102</v>
      </c>
      <c r="G264" s="240"/>
      <c r="H264" s="243">
        <v>152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49" t="s">
        <v>268</v>
      </c>
      <c r="AU264" s="249" t="s">
        <v>84</v>
      </c>
      <c r="AV264" s="12" t="s">
        <v>86</v>
      </c>
      <c r="AW264" s="12" t="s">
        <v>33</v>
      </c>
      <c r="AX264" s="12" t="s">
        <v>77</v>
      </c>
      <c r="AY264" s="249" t="s">
        <v>203</v>
      </c>
    </row>
    <row r="265" s="13" customFormat="1">
      <c r="A265" s="13"/>
      <c r="B265" s="250"/>
      <c r="C265" s="251"/>
      <c r="D265" s="234" t="s">
        <v>268</v>
      </c>
      <c r="E265" s="252" t="s">
        <v>1</v>
      </c>
      <c r="F265" s="253" t="s">
        <v>271</v>
      </c>
      <c r="G265" s="251"/>
      <c r="H265" s="254">
        <v>152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268</v>
      </c>
      <c r="AU265" s="260" t="s">
        <v>84</v>
      </c>
      <c r="AV265" s="13" t="s">
        <v>125</v>
      </c>
      <c r="AW265" s="13" t="s">
        <v>33</v>
      </c>
      <c r="AX265" s="13" t="s">
        <v>84</v>
      </c>
      <c r="AY265" s="260" t="s">
        <v>203</v>
      </c>
    </row>
    <row r="266" s="2" customFormat="1" ht="16.5" customHeight="1">
      <c r="A266" s="38"/>
      <c r="B266" s="39"/>
      <c r="C266" s="221" t="s">
        <v>1103</v>
      </c>
      <c r="D266" s="221" t="s">
        <v>204</v>
      </c>
      <c r="E266" s="222" t="s">
        <v>1104</v>
      </c>
      <c r="F266" s="223" t="s">
        <v>1105</v>
      </c>
      <c r="G266" s="224" t="s">
        <v>266</v>
      </c>
      <c r="H266" s="225">
        <v>12</v>
      </c>
      <c r="I266" s="226"/>
      <c r="J266" s="227">
        <f>ROUND(I266*H266,2)</f>
        <v>0</v>
      </c>
      <c r="K266" s="223" t="s">
        <v>1</v>
      </c>
      <c r="L266" s="44"/>
      <c r="M266" s="228" t="s">
        <v>1</v>
      </c>
      <c r="N266" s="229" t="s">
        <v>42</v>
      </c>
      <c r="O266" s="91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125</v>
      </c>
      <c r="AT266" s="232" t="s">
        <v>204</v>
      </c>
      <c r="AU266" s="232" t="s">
        <v>84</v>
      </c>
      <c r="AY266" s="17" t="s">
        <v>203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84</v>
      </c>
      <c r="BK266" s="233">
        <f>ROUND(I266*H266,2)</f>
        <v>0</v>
      </c>
      <c r="BL266" s="17" t="s">
        <v>125</v>
      </c>
      <c r="BM266" s="232" t="s">
        <v>1106</v>
      </c>
    </row>
    <row r="267" s="2" customFormat="1">
      <c r="A267" s="38"/>
      <c r="B267" s="39"/>
      <c r="C267" s="40"/>
      <c r="D267" s="234" t="s">
        <v>210</v>
      </c>
      <c r="E267" s="40"/>
      <c r="F267" s="235" t="s">
        <v>1105</v>
      </c>
      <c r="G267" s="40"/>
      <c r="H267" s="40"/>
      <c r="I267" s="236"/>
      <c r="J267" s="40"/>
      <c r="K267" s="40"/>
      <c r="L267" s="44"/>
      <c r="M267" s="237"/>
      <c r="N267" s="238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210</v>
      </c>
      <c r="AU267" s="17" t="s">
        <v>84</v>
      </c>
    </row>
    <row r="268" s="12" customFormat="1">
      <c r="A268" s="12"/>
      <c r="B268" s="239"/>
      <c r="C268" s="240"/>
      <c r="D268" s="234" t="s">
        <v>268</v>
      </c>
      <c r="E268" s="241" t="s">
        <v>1</v>
      </c>
      <c r="F268" s="242" t="s">
        <v>1107</v>
      </c>
      <c r="G268" s="240"/>
      <c r="H268" s="243">
        <v>12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9" t="s">
        <v>268</v>
      </c>
      <c r="AU268" s="249" t="s">
        <v>84</v>
      </c>
      <c r="AV268" s="12" t="s">
        <v>86</v>
      </c>
      <c r="AW268" s="12" t="s">
        <v>33</v>
      </c>
      <c r="AX268" s="12" t="s">
        <v>77</v>
      </c>
      <c r="AY268" s="249" t="s">
        <v>203</v>
      </c>
    </row>
    <row r="269" s="13" customFormat="1">
      <c r="A269" s="13"/>
      <c r="B269" s="250"/>
      <c r="C269" s="251"/>
      <c r="D269" s="234" t="s">
        <v>268</v>
      </c>
      <c r="E269" s="252" t="s">
        <v>1</v>
      </c>
      <c r="F269" s="253" t="s">
        <v>271</v>
      </c>
      <c r="G269" s="251"/>
      <c r="H269" s="254">
        <v>12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268</v>
      </c>
      <c r="AU269" s="260" t="s">
        <v>84</v>
      </c>
      <c r="AV269" s="13" t="s">
        <v>125</v>
      </c>
      <c r="AW269" s="13" t="s">
        <v>33</v>
      </c>
      <c r="AX269" s="13" t="s">
        <v>84</v>
      </c>
      <c r="AY269" s="260" t="s">
        <v>203</v>
      </c>
    </row>
    <row r="270" s="2" customFormat="1" ht="16.5" customHeight="1">
      <c r="A270" s="38"/>
      <c r="B270" s="39"/>
      <c r="C270" s="221" t="s">
        <v>1108</v>
      </c>
      <c r="D270" s="221" t="s">
        <v>204</v>
      </c>
      <c r="E270" s="222" t="s">
        <v>1109</v>
      </c>
      <c r="F270" s="223" t="s">
        <v>1110</v>
      </c>
      <c r="G270" s="224" t="s">
        <v>266</v>
      </c>
      <c r="H270" s="225">
        <v>12</v>
      </c>
      <c r="I270" s="226"/>
      <c r="J270" s="227">
        <f>ROUND(I270*H270,2)</f>
        <v>0</v>
      </c>
      <c r="K270" s="223" t="s">
        <v>1</v>
      </c>
      <c r="L270" s="44"/>
      <c r="M270" s="228" t="s">
        <v>1</v>
      </c>
      <c r="N270" s="229" t="s">
        <v>42</v>
      </c>
      <c r="O270" s="91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2" t="s">
        <v>125</v>
      </c>
      <c r="AT270" s="232" t="s">
        <v>204</v>
      </c>
      <c r="AU270" s="232" t="s">
        <v>84</v>
      </c>
      <c r="AY270" s="17" t="s">
        <v>203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7" t="s">
        <v>84</v>
      </c>
      <c r="BK270" s="233">
        <f>ROUND(I270*H270,2)</f>
        <v>0</v>
      </c>
      <c r="BL270" s="17" t="s">
        <v>125</v>
      </c>
      <c r="BM270" s="232" t="s">
        <v>1111</v>
      </c>
    </row>
    <row r="271" s="2" customFormat="1">
      <c r="A271" s="38"/>
      <c r="B271" s="39"/>
      <c r="C271" s="40"/>
      <c r="D271" s="234" t="s">
        <v>210</v>
      </c>
      <c r="E271" s="40"/>
      <c r="F271" s="235" t="s">
        <v>1110</v>
      </c>
      <c r="G271" s="40"/>
      <c r="H271" s="40"/>
      <c r="I271" s="236"/>
      <c r="J271" s="40"/>
      <c r="K271" s="40"/>
      <c r="L271" s="44"/>
      <c r="M271" s="237"/>
      <c r="N271" s="238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210</v>
      </c>
      <c r="AU271" s="17" t="s">
        <v>84</v>
      </c>
    </row>
    <row r="272" s="12" customFormat="1">
      <c r="A272" s="12"/>
      <c r="B272" s="239"/>
      <c r="C272" s="240"/>
      <c r="D272" s="234" t="s">
        <v>268</v>
      </c>
      <c r="E272" s="241" t="s">
        <v>1</v>
      </c>
      <c r="F272" s="242" t="s">
        <v>1112</v>
      </c>
      <c r="G272" s="240"/>
      <c r="H272" s="243">
        <v>12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49" t="s">
        <v>268</v>
      </c>
      <c r="AU272" s="249" t="s">
        <v>84</v>
      </c>
      <c r="AV272" s="12" t="s">
        <v>86</v>
      </c>
      <c r="AW272" s="12" t="s">
        <v>33</v>
      </c>
      <c r="AX272" s="12" t="s">
        <v>77</v>
      </c>
      <c r="AY272" s="249" t="s">
        <v>203</v>
      </c>
    </row>
    <row r="273" s="13" customFormat="1">
      <c r="A273" s="13"/>
      <c r="B273" s="250"/>
      <c r="C273" s="251"/>
      <c r="D273" s="234" t="s">
        <v>268</v>
      </c>
      <c r="E273" s="252" t="s">
        <v>1</v>
      </c>
      <c r="F273" s="253" t="s">
        <v>271</v>
      </c>
      <c r="G273" s="251"/>
      <c r="H273" s="254">
        <v>12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268</v>
      </c>
      <c r="AU273" s="260" t="s">
        <v>84</v>
      </c>
      <c r="AV273" s="13" t="s">
        <v>125</v>
      </c>
      <c r="AW273" s="13" t="s">
        <v>33</v>
      </c>
      <c r="AX273" s="13" t="s">
        <v>84</v>
      </c>
      <c r="AY273" s="260" t="s">
        <v>203</v>
      </c>
    </row>
    <row r="274" s="2" customFormat="1" ht="16.5" customHeight="1">
      <c r="A274" s="38"/>
      <c r="B274" s="39"/>
      <c r="C274" s="221" t="s">
        <v>1113</v>
      </c>
      <c r="D274" s="221" t="s">
        <v>204</v>
      </c>
      <c r="E274" s="222" t="s">
        <v>1114</v>
      </c>
      <c r="F274" s="223" t="s">
        <v>1115</v>
      </c>
      <c r="G274" s="224" t="s">
        <v>266</v>
      </c>
      <c r="H274" s="225">
        <v>5</v>
      </c>
      <c r="I274" s="226"/>
      <c r="J274" s="227">
        <f>ROUND(I274*H274,2)</f>
        <v>0</v>
      </c>
      <c r="K274" s="223" t="s">
        <v>1</v>
      </c>
      <c r="L274" s="44"/>
      <c r="M274" s="228" t="s">
        <v>1</v>
      </c>
      <c r="N274" s="229" t="s">
        <v>42</v>
      </c>
      <c r="O274" s="91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2" t="s">
        <v>125</v>
      </c>
      <c r="AT274" s="232" t="s">
        <v>204</v>
      </c>
      <c r="AU274" s="232" t="s">
        <v>84</v>
      </c>
      <c r="AY274" s="17" t="s">
        <v>203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7" t="s">
        <v>84</v>
      </c>
      <c r="BK274" s="233">
        <f>ROUND(I274*H274,2)</f>
        <v>0</v>
      </c>
      <c r="BL274" s="17" t="s">
        <v>125</v>
      </c>
      <c r="BM274" s="232" t="s">
        <v>1116</v>
      </c>
    </row>
    <row r="275" s="2" customFormat="1">
      <c r="A275" s="38"/>
      <c r="B275" s="39"/>
      <c r="C275" s="40"/>
      <c r="D275" s="234" t="s">
        <v>210</v>
      </c>
      <c r="E275" s="40"/>
      <c r="F275" s="235" t="s">
        <v>1115</v>
      </c>
      <c r="G275" s="40"/>
      <c r="H275" s="40"/>
      <c r="I275" s="236"/>
      <c r="J275" s="40"/>
      <c r="K275" s="40"/>
      <c r="L275" s="44"/>
      <c r="M275" s="237"/>
      <c r="N275" s="238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210</v>
      </c>
      <c r="AU275" s="17" t="s">
        <v>84</v>
      </c>
    </row>
    <row r="276" s="12" customFormat="1">
      <c r="A276" s="12"/>
      <c r="B276" s="239"/>
      <c r="C276" s="240"/>
      <c r="D276" s="234" t="s">
        <v>268</v>
      </c>
      <c r="E276" s="241" t="s">
        <v>1</v>
      </c>
      <c r="F276" s="242" t="s">
        <v>1117</v>
      </c>
      <c r="G276" s="240"/>
      <c r="H276" s="243">
        <v>5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49" t="s">
        <v>268</v>
      </c>
      <c r="AU276" s="249" t="s">
        <v>84</v>
      </c>
      <c r="AV276" s="12" t="s">
        <v>86</v>
      </c>
      <c r="AW276" s="12" t="s">
        <v>33</v>
      </c>
      <c r="AX276" s="12" t="s">
        <v>77</v>
      </c>
      <c r="AY276" s="249" t="s">
        <v>203</v>
      </c>
    </row>
    <row r="277" s="13" customFormat="1">
      <c r="A277" s="13"/>
      <c r="B277" s="250"/>
      <c r="C277" s="251"/>
      <c r="D277" s="234" t="s">
        <v>268</v>
      </c>
      <c r="E277" s="252" t="s">
        <v>1</v>
      </c>
      <c r="F277" s="253" t="s">
        <v>271</v>
      </c>
      <c r="G277" s="251"/>
      <c r="H277" s="254">
        <v>5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268</v>
      </c>
      <c r="AU277" s="260" t="s">
        <v>84</v>
      </c>
      <c r="AV277" s="13" t="s">
        <v>125</v>
      </c>
      <c r="AW277" s="13" t="s">
        <v>33</v>
      </c>
      <c r="AX277" s="13" t="s">
        <v>84</v>
      </c>
      <c r="AY277" s="260" t="s">
        <v>203</v>
      </c>
    </row>
    <row r="278" s="2" customFormat="1" ht="24.15" customHeight="1">
      <c r="A278" s="38"/>
      <c r="B278" s="39"/>
      <c r="C278" s="221" t="s">
        <v>1118</v>
      </c>
      <c r="D278" s="221" t="s">
        <v>204</v>
      </c>
      <c r="E278" s="222" t="s">
        <v>1119</v>
      </c>
      <c r="F278" s="223" t="s">
        <v>1120</v>
      </c>
      <c r="G278" s="224" t="s">
        <v>266</v>
      </c>
      <c r="H278" s="225">
        <v>12</v>
      </c>
      <c r="I278" s="226"/>
      <c r="J278" s="227">
        <f>ROUND(I278*H278,2)</f>
        <v>0</v>
      </c>
      <c r="K278" s="223" t="s">
        <v>933</v>
      </c>
      <c r="L278" s="44"/>
      <c r="M278" s="228" t="s">
        <v>1</v>
      </c>
      <c r="N278" s="229" t="s">
        <v>42</v>
      </c>
      <c r="O278" s="91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2" t="s">
        <v>125</v>
      </c>
      <c r="AT278" s="232" t="s">
        <v>204</v>
      </c>
      <c r="AU278" s="232" t="s">
        <v>84</v>
      </c>
      <c r="AY278" s="17" t="s">
        <v>203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84</v>
      </c>
      <c r="BK278" s="233">
        <f>ROUND(I278*H278,2)</f>
        <v>0</v>
      </c>
      <c r="BL278" s="17" t="s">
        <v>125</v>
      </c>
      <c r="BM278" s="232" t="s">
        <v>1121</v>
      </c>
    </row>
    <row r="279" s="2" customFormat="1">
      <c r="A279" s="38"/>
      <c r="B279" s="39"/>
      <c r="C279" s="40"/>
      <c r="D279" s="234" t="s">
        <v>210</v>
      </c>
      <c r="E279" s="40"/>
      <c r="F279" s="235" t="s">
        <v>1120</v>
      </c>
      <c r="G279" s="40"/>
      <c r="H279" s="40"/>
      <c r="I279" s="236"/>
      <c r="J279" s="40"/>
      <c r="K279" s="40"/>
      <c r="L279" s="44"/>
      <c r="M279" s="237"/>
      <c r="N279" s="23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210</v>
      </c>
      <c r="AU279" s="17" t="s">
        <v>84</v>
      </c>
    </row>
    <row r="280" s="12" customFormat="1">
      <c r="A280" s="12"/>
      <c r="B280" s="239"/>
      <c r="C280" s="240"/>
      <c r="D280" s="234" t="s">
        <v>268</v>
      </c>
      <c r="E280" s="241" t="s">
        <v>1</v>
      </c>
      <c r="F280" s="242" t="s">
        <v>1122</v>
      </c>
      <c r="G280" s="240"/>
      <c r="H280" s="243">
        <v>12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49" t="s">
        <v>268</v>
      </c>
      <c r="AU280" s="249" t="s">
        <v>84</v>
      </c>
      <c r="AV280" s="12" t="s">
        <v>86</v>
      </c>
      <c r="AW280" s="12" t="s">
        <v>33</v>
      </c>
      <c r="AX280" s="12" t="s">
        <v>77</v>
      </c>
      <c r="AY280" s="249" t="s">
        <v>203</v>
      </c>
    </row>
    <row r="281" s="13" customFormat="1">
      <c r="A281" s="13"/>
      <c r="B281" s="250"/>
      <c r="C281" s="251"/>
      <c r="D281" s="234" t="s">
        <v>268</v>
      </c>
      <c r="E281" s="252" t="s">
        <v>1</v>
      </c>
      <c r="F281" s="253" t="s">
        <v>271</v>
      </c>
      <c r="G281" s="251"/>
      <c r="H281" s="254">
        <v>12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268</v>
      </c>
      <c r="AU281" s="260" t="s">
        <v>84</v>
      </c>
      <c r="AV281" s="13" t="s">
        <v>125</v>
      </c>
      <c r="AW281" s="13" t="s">
        <v>33</v>
      </c>
      <c r="AX281" s="13" t="s">
        <v>84</v>
      </c>
      <c r="AY281" s="260" t="s">
        <v>203</v>
      </c>
    </row>
    <row r="282" s="2" customFormat="1" ht="24.15" customHeight="1">
      <c r="A282" s="38"/>
      <c r="B282" s="39"/>
      <c r="C282" s="221" t="s">
        <v>1123</v>
      </c>
      <c r="D282" s="221" t="s">
        <v>204</v>
      </c>
      <c r="E282" s="222" t="s">
        <v>1124</v>
      </c>
      <c r="F282" s="223" t="s">
        <v>1125</v>
      </c>
      <c r="G282" s="224" t="s">
        <v>266</v>
      </c>
      <c r="H282" s="225">
        <v>5</v>
      </c>
      <c r="I282" s="226"/>
      <c r="J282" s="227">
        <f>ROUND(I282*H282,2)</f>
        <v>0</v>
      </c>
      <c r="K282" s="223" t="s">
        <v>933</v>
      </c>
      <c r="L282" s="44"/>
      <c r="M282" s="228" t="s">
        <v>1</v>
      </c>
      <c r="N282" s="229" t="s">
        <v>42</v>
      </c>
      <c r="O282" s="91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2" t="s">
        <v>125</v>
      </c>
      <c r="AT282" s="232" t="s">
        <v>204</v>
      </c>
      <c r="AU282" s="232" t="s">
        <v>84</v>
      </c>
      <c r="AY282" s="17" t="s">
        <v>203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84</v>
      </c>
      <c r="BK282" s="233">
        <f>ROUND(I282*H282,2)</f>
        <v>0</v>
      </c>
      <c r="BL282" s="17" t="s">
        <v>125</v>
      </c>
      <c r="BM282" s="232" t="s">
        <v>1126</v>
      </c>
    </row>
    <row r="283" s="2" customFormat="1">
      <c r="A283" s="38"/>
      <c r="B283" s="39"/>
      <c r="C283" s="40"/>
      <c r="D283" s="234" t="s">
        <v>210</v>
      </c>
      <c r="E283" s="40"/>
      <c r="F283" s="235" t="s">
        <v>1125</v>
      </c>
      <c r="G283" s="40"/>
      <c r="H283" s="40"/>
      <c r="I283" s="236"/>
      <c r="J283" s="40"/>
      <c r="K283" s="40"/>
      <c r="L283" s="44"/>
      <c r="M283" s="237"/>
      <c r="N283" s="238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210</v>
      </c>
      <c r="AU283" s="17" t="s">
        <v>84</v>
      </c>
    </row>
    <row r="284" s="12" customFormat="1">
      <c r="A284" s="12"/>
      <c r="B284" s="239"/>
      <c r="C284" s="240"/>
      <c r="D284" s="234" t="s">
        <v>268</v>
      </c>
      <c r="E284" s="241" t="s">
        <v>1</v>
      </c>
      <c r="F284" s="242" t="s">
        <v>1127</v>
      </c>
      <c r="G284" s="240"/>
      <c r="H284" s="243">
        <v>5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9" t="s">
        <v>268</v>
      </c>
      <c r="AU284" s="249" t="s">
        <v>84</v>
      </c>
      <c r="AV284" s="12" t="s">
        <v>86</v>
      </c>
      <c r="AW284" s="12" t="s">
        <v>33</v>
      </c>
      <c r="AX284" s="12" t="s">
        <v>77</v>
      </c>
      <c r="AY284" s="249" t="s">
        <v>203</v>
      </c>
    </row>
    <row r="285" s="13" customFormat="1">
      <c r="A285" s="13"/>
      <c r="B285" s="250"/>
      <c r="C285" s="251"/>
      <c r="D285" s="234" t="s">
        <v>268</v>
      </c>
      <c r="E285" s="252" t="s">
        <v>1</v>
      </c>
      <c r="F285" s="253" t="s">
        <v>271</v>
      </c>
      <c r="G285" s="251"/>
      <c r="H285" s="254">
        <v>5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268</v>
      </c>
      <c r="AU285" s="260" t="s">
        <v>84</v>
      </c>
      <c r="AV285" s="13" t="s">
        <v>125</v>
      </c>
      <c r="AW285" s="13" t="s">
        <v>33</v>
      </c>
      <c r="AX285" s="13" t="s">
        <v>84</v>
      </c>
      <c r="AY285" s="260" t="s">
        <v>203</v>
      </c>
    </row>
    <row r="286" s="11" customFormat="1" ht="25.92" customHeight="1">
      <c r="A286" s="11"/>
      <c r="B286" s="207"/>
      <c r="C286" s="208"/>
      <c r="D286" s="209" t="s">
        <v>76</v>
      </c>
      <c r="E286" s="210" t="s">
        <v>1128</v>
      </c>
      <c r="F286" s="210" t="s">
        <v>1129</v>
      </c>
      <c r="G286" s="208"/>
      <c r="H286" s="208"/>
      <c r="I286" s="211"/>
      <c r="J286" s="212">
        <f>BK286</f>
        <v>0</v>
      </c>
      <c r="K286" s="208"/>
      <c r="L286" s="213"/>
      <c r="M286" s="214"/>
      <c r="N286" s="215"/>
      <c r="O286" s="215"/>
      <c r="P286" s="216">
        <f>SUM(P287:P327)</f>
        <v>0</v>
      </c>
      <c r="Q286" s="215"/>
      <c r="R286" s="216">
        <f>SUM(R287:R327)</f>
        <v>0</v>
      </c>
      <c r="S286" s="215"/>
      <c r="T286" s="217">
        <f>SUM(T287:T327)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218" t="s">
        <v>84</v>
      </c>
      <c r="AT286" s="219" t="s">
        <v>76</v>
      </c>
      <c r="AU286" s="219" t="s">
        <v>77</v>
      </c>
      <c r="AY286" s="218" t="s">
        <v>203</v>
      </c>
      <c r="BK286" s="220">
        <f>SUM(BK287:BK327)</f>
        <v>0</v>
      </c>
    </row>
    <row r="287" s="2" customFormat="1" ht="16.5" customHeight="1">
      <c r="A287" s="38"/>
      <c r="B287" s="39"/>
      <c r="C287" s="221" t="s">
        <v>1130</v>
      </c>
      <c r="D287" s="221" t="s">
        <v>204</v>
      </c>
      <c r="E287" s="222" t="s">
        <v>1131</v>
      </c>
      <c r="F287" s="223" t="s">
        <v>1132</v>
      </c>
      <c r="G287" s="224" t="s">
        <v>227</v>
      </c>
      <c r="H287" s="225">
        <v>14</v>
      </c>
      <c r="I287" s="226"/>
      <c r="J287" s="227">
        <f>ROUND(I287*H287,2)</f>
        <v>0</v>
      </c>
      <c r="K287" s="223" t="s">
        <v>933</v>
      </c>
      <c r="L287" s="44"/>
      <c r="M287" s="228" t="s">
        <v>1</v>
      </c>
      <c r="N287" s="229" t="s">
        <v>42</v>
      </c>
      <c r="O287" s="91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2" t="s">
        <v>125</v>
      </c>
      <c r="AT287" s="232" t="s">
        <v>204</v>
      </c>
      <c r="AU287" s="232" t="s">
        <v>84</v>
      </c>
      <c r="AY287" s="17" t="s">
        <v>203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7" t="s">
        <v>84</v>
      </c>
      <c r="BK287" s="233">
        <f>ROUND(I287*H287,2)</f>
        <v>0</v>
      </c>
      <c r="BL287" s="17" t="s">
        <v>125</v>
      </c>
      <c r="BM287" s="232" t="s">
        <v>1133</v>
      </c>
    </row>
    <row r="288" s="2" customFormat="1">
      <c r="A288" s="38"/>
      <c r="B288" s="39"/>
      <c r="C288" s="40"/>
      <c r="D288" s="234" t="s">
        <v>210</v>
      </c>
      <c r="E288" s="40"/>
      <c r="F288" s="235" t="s">
        <v>1132</v>
      </c>
      <c r="G288" s="40"/>
      <c r="H288" s="40"/>
      <c r="I288" s="236"/>
      <c r="J288" s="40"/>
      <c r="K288" s="40"/>
      <c r="L288" s="44"/>
      <c r="M288" s="237"/>
      <c r="N288" s="238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210</v>
      </c>
      <c r="AU288" s="17" t="s">
        <v>84</v>
      </c>
    </row>
    <row r="289" s="12" customFormat="1">
      <c r="A289" s="12"/>
      <c r="B289" s="239"/>
      <c r="C289" s="240"/>
      <c r="D289" s="234" t="s">
        <v>268</v>
      </c>
      <c r="E289" s="241" t="s">
        <v>1</v>
      </c>
      <c r="F289" s="242" t="s">
        <v>979</v>
      </c>
      <c r="G289" s="240"/>
      <c r="H289" s="243">
        <v>14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49" t="s">
        <v>268</v>
      </c>
      <c r="AU289" s="249" t="s">
        <v>84</v>
      </c>
      <c r="AV289" s="12" t="s">
        <v>86</v>
      </c>
      <c r="AW289" s="12" t="s">
        <v>33</v>
      </c>
      <c r="AX289" s="12" t="s">
        <v>77</v>
      </c>
      <c r="AY289" s="249" t="s">
        <v>203</v>
      </c>
    </row>
    <row r="290" s="13" customFormat="1">
      <c r="A290" s="13"/>
      <c r="B290" s="250"/>
      <c r="C290" s="251"/>
      <c r="D290" s="234" t="s">
        <v>268</v>
      </c>
      <c r="E290" s="252" t="s">
        <v>1</v>
      </c>
      <c r="F290" s="253" t="s">
        <v>271</v>
      </c>
      <c r="G290" s="251"/>
      <c r="H290" s="254">
        <v>14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268</v>
      </c>
      <c r="AU290" s="260" t="s">
        <v>84</v>
      </c>
      <c r="AV290" s="13" t="s">
        <v>125</v>
      </c>
      <c r="AW290" s="13" t="s">
        <v>33</v>
      </c>
      <c r="AX290" s="13" t="s">
        <v>84</v>
      </c>
      <c r="AY290" s="260" t="s">
        <v>203</v>
      </c>
    </row>
    <row r="291" s="2" customFormat="1" ht="16.5" customHeight="1">
      <c r="A291" s="38"/>
      <c r="B291" s="39"/>
      <c r="C291" s="221" t="s">
        <v>1134</v>
      </c>
      <c r="D291" s="221" t="s">
        <v>204</v>
      </c>
      <c r="E291" s="222" t="s">
        <v>1135</v>
      </c>
      <c r="F291" s="223" t="s">
        <v>1136</v>
      </c>
      <c r="G291" s="224" t="s">
        <v>213</v>
      </c>
      <c r="H291" s="225">
        <v>30</v>
      </c>
      <c r="I291" s="226"/>
      <c r="J291" s="227">
        <f>ROUND(I291*H291,2)</f>
        <v>0</v>
      </c>
      <c r="K291" s="223" t="s">
        <v>933</v>
      </c>
      <c r="L291" s="44"/>
      <c r="M291" s="228" t="s">
        <v>1</v>
      </c>
      <c r="N291" s="229" t="s">
        <v>42</v>
      </c>
      <c r="O291" s="91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2" t="s">
        <v>125</v>
      </c>
      <c r="AT291" s="232" t="s">
        <v>204</v>
      </c>
      <c r="AU291" s="232" t="s">
        <v>84</v>
      </c>
      <c r="AY291" s="17" t="s">
        <v>203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7" t="s">
        <v>84</v>
      </c>
      <c r="BK291" s="233">
        <f>ROUND(I291*H291,2)</f>
        <v>0</v>
      </c>
      <c r="BL291" s="17" t="s">
        <v>125</v>
      </c>
      <c r="BM291" s="232" t="s">
        <v>1137</v>
      </c>
    </row>
    <row r="292" s="2" customFormat="1">
      <c r="A292" s="38"/>
      <c r="B292" s="39"/>
      <c r="C292" s="40"/>
      <c r="D292" s="234" t="s">
        <v>210</v>
      </c>
      <c r="E292" s="40"/>
      <c r="F292" s="235" t="s">
        <v>1136</v>
      </c>
      <c r="G292" s="40"/>
      <c r="H292" s="40"/>
      <c r="I292" s="236"/>
      <c r="J292" s="40"/>
      <c r="K292" s="40"/>
      <c r="L292" s="44"/>
      <c r="M292" s="237"/>
      <c r="N292" s="238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210</v>
      </c>
      <c r="AU292" s="17" t="s">
        <v>84</v>
      </c>
    </row>
    <row r="293" s="2" customFormat="1" ht="16.5" customHeight="1">
      <c r="A293" s="38"/>
      <c r="B293" s="39"/>
      <c r="C293" s="221" t="s">
        <v>154</v>
      </c>
      <c r="D293" s="221" t="s">
        <v>204</v>
      </c>
      <c r="E293" s="222" t="s">
        <v>1138</v>
      </c>
      <c r="F293" s="223" t="s">
        <v>1139</v>
      </c>
      <c r="G293" s="224" t="s">
        <v>227</v>
      </c>
      <c r="H293" s="225">
        <v>7</v>
      </c>
      <c r="I293" s="226"/>
      <c r="J293" s="227">
        <f>ROUND(I293*H293,2)</f>
        <v>0</v>
      </c>
      <c r="K293" s="223" t="s">
        <v>933</v>
      </c>
      <c r="L293" s="44"/>
      <c r="M293" s="228" t="s">
        <v>1</v>
      </c>
      <c r="N293" s="229" t="s">
        <v>42</v>
      </c>
      <c r="O293" s="91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2" t="s">
        <v>125</v>
      </c>
      <c r="AT293" s="232" t="s">
        <v>204</v>
      </c>
      <c r="AU293" s="232" t="s">
        <v>84</v>
      </c>
      <c r="AY293" s="17" t="s">
        <v>203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7" t="s">
        <v>84</v>
      </c>
      <c r="BK293" s="233">
        <f>ROUND(I293*H293,2)</f>
        <v>0</v>
      </c>
      <c r="BL293" s="17" t="s">
        <v>125</v>
      </c>
      <c r="BM293" s="232" t="s">
        <v>1140</v>
      </c>
    </row>
    <row r="294" s="2" customFormat="1">
      <c r="A294" s="38"/>
      <c r="B294" s="39"/>
      <c r="C294" s="40"/>
      <c r="D294" s="234" t="s">
        <v>210</v>
      </c>
      <c r="E294" s="40"/>
      <c r="F294" s="235" t="s">
        <v>1139</v>
      </c>
      <c r="G294" s="40"/>
      <c r="H294" s="40"/>
      <c r="I294" s="236"/>
      <c r="J294" s="40"/>
      <c r="K294" s="40"/>
      <c r="L294" s="44"/>
      <c r="M294" s="237"/>
      <c r="N294" s="238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210</v>
      </c>
      <c r="AU294" s="17" t="s">
        <v>84</v>
      </c>
    </row>
    <row r="295" s="12" customFormat="1">
      <c r="A295" s="12"/>
      <c r="B295" s="239"/>
      <c r="C295" s="240"/>
      <c r="D295" s="234" t="s">
        <v>268</v>
      </c>
      <c r="E295" s="241" t="s">
        <v>1</v>
      </c>
      <c r="F295" s="242" t="s">
        <v>1141</v>
      </c>
      <c r="G295" s="240"/>
      <c r="H295" s="243">
        <v>7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9" t="s">
        <v>268</v>
      </c>
      <c r="AU295" s="249" t="s">
        <v>84</v>
      </c>
      <c r="AV295" s="12" t="s">
        <v>86</v>
      </c>
      <c r="AW295" s="12" t="s">
        <v>33</v>
      </c>
      <c r="AX295" s="12" t="s">
        <v>77</v>
      </c>
      <c r="AY295" s="249" t="s">
        <v>203</v>
      </c>
    </row>
    <row r="296" s="13" customFormat="1">
      <c r="A296" s="13"/>
      <c r="B296" s="250"/>
      <c r="C296" s="251"/>
      <c r="D296" s="234" t="s">
        <v>268</v>
      </c>
      <c r="E296" s="252" t="s">
        <v>1</v>
      </c>
      <c r="F296" s="253" t="s">
        <v>271</v>
      </c>
      <c r="G296" s="251"/>
      <c r="H296" s="254">
        <v>7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0" t="s">
        <v>268</v>
      </c>
      <c r="AU296" s="260" t="s">
        <v>84</v>
      </c>
      <c r="AV296" s="13" t="s">
        <v>125</v>
      </c>
      <c r="AW296" s="13" t="s">
        <v>33</v>
      </c>
      <c r="AX296" s="13" t="s">
        <v>84</v>
      </c>
      <c r="AY296" s="260" t="s">
        <v>203</v>
      </c>
    </row>
    <row r="297" s="2" customFormat="1" ht="21.75" customHeight="1">
      <c r="A297" s="38"/>
      <c r="B297" s="39"/>
      <c r="C297" s="221" t="s">
        <v>163</v>
      </c>
      <c r="D297" s="221" t="s">
        <v>204</v>
      </c>
      <c r="E297" s="222" t="s">
        <v>1142</v>
      </c>
      <c r="F297" s="223" t="s">
        <v>1143</v>
      </c>
      <c r="G297" s="224" t="s">
        <v>227</v>
      </c>
      <c r="H297" s="225">
        <v>35</v>
      </c>
      <c r="I297" s="226"/>
      <c r="J297" s="227">
        <f>ROUND(I297*H297,2)</f>
        <v>0</v>
      </c>
      <c r="K297" s="223" t="s">
        <v>933</v>
      </c>
      <c r="L297" s="44"/>
      <c r="M297" s="228" t="s">
        <v>1</v>
      </c>
      <c r="N297" s="229" t="s">
        <v>42</v>
      </c>
      <c r="O297" s="91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2" t="s">
        <v>125</v>
      </c>
      <c r="AT297" s="232" t="s">
        <v>204</v>
      </c>
      <c r="AU297" s="232" t="s">
        <v>84</v>
      </c>
      <c r="AY297" s="17" t="s">
        <v>203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84</v>
      </c>
      <c r="BK297" s="233">
        <f>ROUND(I297*H297,2)</f>
        <v>0</v>
      </c>
      <c r="BL297" s="17" t="s">
        <v>125</v>
      </c>
      <c r="BM297" s="232" t="s">
        <v>1144</v>
      </c>
    </row>
    <row r="298" s="2" customFormat="1">
      <c r="A298" s="38"/>
      <c r="B298" s="39"/>
      <c r="C298" s="40"/>
      <c r="D298" s="234" t="s">
        <v>210</v>
      </c>
      <c r="E298" s="40"/>
      <c r="F298" s="235" t="s">
        <v>1143</v>
      </c>
      <c r="G298" s="40"/>
      <c r="H298" s="40"/>
      <c r="I298" s="236"/>
      <c r="J298" s="40"/>
      <c r="K298" s="40"/>
      <c r="L298" s="44"/>
      <c r="M298" s="237"/>
      <c r="N298" s="238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210</v>
      </c>
      <c r="AU298" s="17" t="s">
        <v>84</v>
      </c>
    </row>
    <row r="299" s="12" customFormat="1">
      <c r="A299" s="12"/>
      <c r="B299" s="239"/>
      <c r="C299" s="240"/>
      <c r="D299" s="234" t="s">
        <v>268</v>
      </c>
      <c r="E299" s="241" t="s">
        <v>1</v>
      </c>
      <c r="F299" s="242" t="s">
        <v>1145</v>
      </c>
      <c r="G299" s="240"/>
      <c r="H299" s="243">
        <v>35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49" t="s">
        <v>268</v>
      </c>
      <c r="AU299" s="249" t="s">
        <v>84</v>
      </c>
      <c r="AV299" s="12" t="s">
        <v>86</v>
      </c>
      <c r="AW299" s="12" t="s">
        <v>33</v>
      </c>
      <c r="AX299" s="12" t="s">
        <v>77</v>
      </c>
      <c r="AY299" s="249" t="s">
        <v>203</v>
      </c>
    </row>
    <row r="300" s="13" customFormat="1">
      <c r="A300" s="13"/>
      <c r="B300" s="250"/>
      <c r="C300" s="251"/>
      <c r="D300" s="234" t="s">
        <v>268</v>
      </c>
      <c r="E300" s="252" t="s">
        <v>1</v>
      </c>
      <c r="F300" s="253" t="s">
        <v>271</v>
      </c>
      <c r="G300" s="251"/>
      <c r="H300" s="254">
        <v>35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0" t="s">
        <v>268</v>
      </c>
      <c r="AU300" s="260" t="s">
        <v>84</v>
      </c>
      <c r="AV300" s="13" t="s">
        <v>125</v>
      </c>
      <c r="AW300" s="13" t="s">
        <v>33</v>
      </c>
      <c r="AX300" s="13" t="s">
        <v>84</v>
      </c>
      <c r="AY300" s="260" t="s">
        <v>203</v>
      </c>
    </row>
    <row r="301" s="2" customFormat="1" ht="21.75" customHeight="1">
      <c r="A301" s="38"/>
      <c r="B301" s="39"/>
      <c r="C301" s="221" t="s">
        <v>1146</v>
      </c>
      <c r="D301" s="221" t="s">
        <v>204</v>
      </c>
      <c r="E301" s="222" t="s">
        <v>1147</v>
      </c>
      <c r="F301" s="223" t="s">
        <v>1148</v>
      </c>
      <c r="G301" s="224" t="s">
        <v>213</v>
      </c>
      <c r="H301" s="225">
        <v>75</v>
      </c>
      <c r="I301" s="226"/>
      <c r="J301" s="227">
        <f>ROUND(I301*H301,2)</f>
        <v>0</v>
      </c>
      <c r="K301" s="223" t="s">
        <v>933</v>
      </c>
      <c r="L301" s="44"/>
      <c r="M301" s="228" t="s">
        <v>1</v>
      </c>
      <c r="N301" s="229" t="s">
        <v>42</v>
      </c>
      <c r="O301" s="91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2" t="s">
        <v>125</v>
      </c>
      <c r="AT301" s="232" t="s">
        <v>204</v>
      </c>
      <c r="AU301" s="232" t="s">
        <v>84</v>
      </c>
      <c r="AY301" s="17" t="s">
        <v>203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7" t="s">
        <v>84</v>
      </c>
      <c r="BK301" s="233">
        <f>ROUND(I301*H301,2)</f>
        <v>0</v>
      </c>
      <c r="BL301" s="17" t="s">
        <v>125</v>
      </c>
      <c r="BM301" s="232" t="s">
        <v>1149</v>
      </c>
    </row>
    <row r="302" s="2" customFormat="1">
      <c r="A302" s="38"/>
      <c r="B302" s="39"/>
      <c r="C302" s="40"/>
      <c r="D302" s="234" t="s">
        <v>210</v>
      </c>
      <c r="E302" s="40"/>
      <c r="F302" s="235" t="s">
        <v>1148</v>
      </c>
      <c r="G302" s="40"/>
      <c r="H302" s="40"/>
      <c r="I302" s="236"/>
      <c r="J302" s="40"/>
      <c r="K302" s="40"/>
      <c r="L302" s="44"/>
      <c r="M302" s="237"/>
      <c r="N302" s="238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210</v>
      </c>
      <c r="AU302" s="17" t="s">
        <v>84</v>
      </c>
    </row>
    <row r="303" s="2" customFormat="1" ht="21.75" customHeight="1">
      <c r="A303" s="38"/>
      <c r="B303" s="39"/>
      <c r="C303" s="221" t="s">
        <v>1150</v>
      </c>
      <c r="D303" s="221" t="s">
        <v>204</v>
      </c>
      <c r="E303" s="222" t="s">
        <v>1151</v>
      </c>
      <c r="F303" s="223" t="s">
        <v>1152</v>
      </c>
      <c r="G303" s="224" t="s">
        <v>227</v>
      </c>
      <c r="H303" s="225">
        <v>14</v>
      </c>
      <c r="I303" s="226"/>
      <c r="J303" s="227">
        <f>ROUND(I303*H303,2)</f>
        <v>0</v>
      </c>
      <c r="K303" s="223" t="s">
        <v>1</v>
      </c>
      <c r="L303" s="44"/>
      <c r="M303" s="228" t="s">
        <v>1</v>
      </c>
      <c r="N303" s="229" t="s">
        <v>42</v>
      </c>
      <c r="O303" s="91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2" t="s">
        <v>125</v>
      </c>
      <c r="AT303" s="232" t="s">
        <v>204</v>
      </c>
      <c r="AU303" s="232" t="s">
        <v>84</v>
      </c>
      <c r="AY303" s="17" t="s">
        <v>203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7" t="s">
        <v>84</v>
      </c>
      <c r="BK303" s="233">
        <f>ROUND(I303*H303,2)</f>
        <v>0</v>
      </c>
      <c r="BL303" s="17" t="s">
        <v>125</v>
      </c>
      <c r="BM303" s="232" t="s">
        <v>1153</v>
      </c>
    </row>
    <row r="304" s="2" customFormat="1">
      <c r="A304" s="38"/>
      <c r="B304" s="39"/>
      <c r="C304" s="40"/>
      <c r="D304" s="234" t="s">
        <v>210</v>
      </c>
      <c r="E304" s="40"/>
      <c r="F304" s="235" t="s">
        <v>1152</v>
      </c>
      <c r="G304" s="40"/>
      <c r="H304" s="40"/>
      <c r="I304" s="236"/>
      <c r="J304" s="40"/>
      <c r="K304" s="40"/>
      <c r="L304" s="44"/>
      <c r="M304" s="237"/>
      <c r="N304" s="238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210</v>
      </c>
      <c r="AU304" s="17" t="s">
        <v>84</v>
      </c>
    </row>
    <row r="305" s="2" customFormat="1" ht="21.75" customHeight="1">
      <c r="A305" s="38"/>
      <c r="B305" s="39"/>
      <c r="C305" s="221" t="s">
        <v>1154</v>
      </c>
      <c r="D305" s="221" t="s">
        <v>204</v>
      </c>
      <c r="E305" s="222" t="s">
        <v>1155</v>
      </c>
      <c r="F305" s="223" t="s">
        <v>1156</v>
      </c>
      <c r="G305" s="224" t="s">
        <v>227</v>
      </c>
      <c r="H305" s="225">
        <v>14</v>
      </c>
      <c r="I305" s="226"/>
      <c r="J305" s="227">
        <f>ROUND(I305*H305,2)</f>
        <v>0</v>
      </c>
      <c r="K305" s="223" t="s">
        <v>933</v>
      </c>
      <c r="L305" s="44"/>
      <c r="M305" s="228" t="s">
        <v>1</v>
      </c>
      <c r="N305" s="229" t="s">
        <v>42</v>
      </c>
      <c r="O305" s="91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2" t="s">
        <v>125</v>
      </c>
      <c r="AT305" s="232" t="s">
        <v>204</v>
      </c>
      <c r="AU305" s="232" t="s">
        <v>84</v>
      </c>
      <c r="AY305" s="17" t="s">
        <v>203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7" t="s">
        <v>84</v>
      </c>
      <c r="BK305" s="233">
        <f>ROUND(I305*H305,2)</f>
        <v>0</v>
      </c>
      <c r="BL305" s="17" t="s">
        <v>125</v>
      </c>
      <c r="BM305" s="232" t="s">
        <v>1157</v>
      </c>
    </row>
    <row r="306" s="2" customFormat="1">
      <c r="A306" s="38"/>
      <c r="B306" s="39"/>
      <c r="C306" s="40"/>
      <c r="D306" s="234" t="s">
        <v>210</v>
      </c>
      <c r="E306" s="40"/>
      <c r="F306" s="235" t="s">
        <v>1156</v>
      </c>
      <c r="G306" s="40"/>
      <c r="H306" s="40"/>
      <c r="I306" s="236"/>
      <c r="J306" s="40"/>
      <c r="K306" s="40"/>
      <c r="L306" s="44"/>
      <c r="M306" s="237"/>
      <c r="N306" s="238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210</v>
      </c>
      <c r="AU306" s="17" t="s">
        <v>84</v>
      </c>
    </row>
    <row r="307" s="2" customFormat="1" ht="21.75" customHeight="1">
      <c r="A307" s="38"/>
      <c r="B307" s="39"/>
      <c r="C307" s="221" t="s">
        <v>1158</v>
      </c>
      <c r="D307" s="221" t="s">
        <v>204</v>
      </c>
      <c r="E307" s="222" t="s">
        <v>1159</v>
      </c>
      <c r="F307" s="223" t="s">
        <v>1160</v>
      </c>
      <c r="G307" s="224" t="s">
        <v>227</v>
      </c>
      <c r="H307" s="225">
        <v>35</v>
      </c>
      <c r="I307" s="226"/>
      <c r="J307" s="227">
        <f>ROUND(I307*H307,2)</f>
        <v>0</v>
      </c>
      <c r="K307" s="223" t="s">
        <v>933</v>
      </c>
      <c r="L307" s="44"/>
      <c r="M307" s="228" t="s">
        <v>1</v>
      </c>
      <c r="N307" s="229" t="s">
        <v>42</v>
      </c>
      <c r="O307" s="91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2" t="s">
        <v>125</v>
      </c>
      <c r="AT307" s="232" t="s">
        <v>204</v>
      </c>
      <c r="AU307" s="232" t="s">
        <v>84</v>
      </c>
      <c r="AY307" s="17" t="s">
        <v>203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7" t="s">
        <v>84</v>
      </c>
      <c r="BK307" s="233">
        <f>ROUND(I307*H307,2)</f>
        <v>0</v>
      </c>
      <c r="BL307" s="17" t="s">
        <v>125</v>
      </c>
      <c r="BM307" s="232" t="s">
        <v>1161</v>
      </c>
    </row>
    <row r="308" s="2" customFormat="1">
      <c r="A308" s="38"/>
      <c r="B308" s="39"/>
      <c r="C308" s="40"/>
      <c r="D308" s="234" t="s">
        <v>210</v>
      </c>
      <c r="E308" s="40"/>
      <c r="F308" s="235" t="s">
        <v>1160</v>
      </c>
      <c r="G308" s="40"/>
      <c r="H308" s="40"/>
      <c r="I308" s="236"/>
      <c r="J308" s="40"/>
      <c r="K308" s="40"/>
      <c r="L308" s="44"/>
      <c r="M308" s="237"/>
      <c r="N308" s="238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210</v>
      </c>
      <c r="AU308" s="17" t="s">
        <v>84</v>
      </c>
    </row>
    <row r="309" s="2" customFormat="1" ht="21.75" customHeight="1">
      <c r="A309" s="38"/>
      <c r="B309" s="39"/>
      <c r="C309" s="221" t="s">
        <v>1162</v>
      </c>
      <c r="D309" s="221" t="s">
        <v>204</v>
      </c>
      <c r="E309" s="222" t="s">
        <v>1163</v>
      </c>
      <c r="F309" s="223" t="s">
        <v>1164</v>
      </c>
      <c r="G309" s="224" t="s">
        <v>227</v>
      </c>
      <c r="H309" s="225">
        <v>35</v>
      </c>
      <c r="I309" s="226"/>
      <c r="J309" s="227">
        <f>ROUND(I309*H309,2)</f>
        <v>0</v>
      </c>
      <c r="K309" s="223" t="s">
        <v>933</v>
      </c>
      <c r="L309" s="44"/>
      <c r="M309" s="228" t="s">
        <v>1</v>
      </c>
      <c r="N309" s="229" t="s">
        <v>42</v>
      </c>
      <c r="O309" s="91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2" t="s">
        <v>125</v>
      </c>
      <c r="AT309" s="232" t="s">
        <v>204</v>
      </c>
      <c r="AU309" s="232" t="s">
        <v>84</v>
      </c>
      <c r="AY309" s="17" t="s">
        <v>203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84</v>
      </c>
      <c r="BK309" s="233">
        <f>ROUND(I309*H309,2)</f>
        <v>0</v>
      </c>
      <c r="BL309" s="17" t="s">
        <v>125</v>
      </c>
      <c r="BM309" s="232" t="s">
        <v>1165</v>
      </c>
    </row>
    <row r="310" s="2" customFormat="1">
      <c r="A310" s="38"/>
      <c r="B310" s="39"/>
      <c r="C310" s="40"/>
      <c r="D310" s="234" t="s">
        <v>210</v>
      </c>
      <c r="E310" s="40"/>
      <c r="F310" s="235" t="s">
        <v>1164</v>
      </c>
      <c r="G310" s="40"/>
      <c r="H310" s="40"/>
      <c r="I310" s="236"/>
      <c r="J310" s="40"/>
      <c r="K310" s="40"/>
      <c r="L310" s="44"/>
      <c r="M310" s="237"/>
      <c r="N310" s="238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210</v>
      </c>
      <c r="AU310" s="17" t="s">
        <v>84</v>
      </c>
    </row>
    <row r="311" s="2" customFormat="1" ht="16.5" customHeight="1">
      <c r="A311" s="38"/>
      <c r="B311" s="39"/>
      <c r="C311" s="221" t="s">
        <v>1166</v>
      </c>
      <c r="D311" s="221" t="s">
        <v>204</v>
      </c>
      <c r="E311" s="222" t="s">
        <v>1167</v>
      </c>
      <c r="F311" s="223" t="s">
        <v>1168</v>
      </c>
      <c r="G311" s="224" t="s">
        <v>220</v>
      </c>
      <c r="H311" s="225">
        <v>38.640000000000001</v>
      </c>
      <c r="I311" s="226"/>
      <c r="J311" s="227">
        <f>ROUND(I311*H311,2)</f>
        <v>0</v>
      </c>
      <c r="K311" s="223" t="s">
        <v>933</v>
      </c>
      <c r="L311" s="44"/>
      <c r="M311" s="228" t="s">
        <v>1</v>
      </c>
      <c r="N311" s="229" t="s">
        <v>42</v>
      </c>
      <c r="O311" s="91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2" t="s">
        <v>125</v>
      </c>
      <c r="AT311" s="232" t="s">
        <v>204</v>
      </c>
      <c r="AU311" s="232" t="s">
        <v>84</v>
      </c>
      <c r="AY311" s="17" t="s">
        <v>203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84</v>
      </c>
      <c r="BK311" s="233">
        <f>ROUND(I311*H311,2)</f>
        <v>0</v>
      </c>
      <c r="BL311" s="17" t="s">
        <v>125</v>
      </c>
      <c r="BM311" s="232" t="s">
        <v>1169</v>
      </c>
    </row>
    <row r="312" s="2" customFormat="1">
      <c r="A312" s="38"/>
      <c r="B312" s="39"/>
      <c r="C312" s="40"/>
      <c r="D312" s="234" t="s">
        <v>210</v>
      </c>
      <c r="E312" s="40"/>
      <c r="F312" s="235" t="s">
        <v>1168</v>
      </c>
      <c r="G312" s="40"/>
      <c r="H312" s="40"/>
      <c r="I312" s="236"/>
      <c r="J312" s="40"/>
      <c r="K312" s="40"/>
      <c r="L312" s="44"/>
      <c r="M312" s="237"/>
      <c r="N312" s="238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210</v>
      </c>
      <c r="AU312" s="17" t="s">
        <v>84</v>
      </c>
    </row>
    <row r="313" s="12" customFormat="1">
      <c r="A313" s="12"/>
      <c r="B313" s="239"/>
      <c r="C313" s="240"/>
      <c r="D313" s="234" t="s">
        <v>268</v>
      </c>
      <c r="E313" s="241" t="s">
        <v>1</v>
      </c>
      <c r="F313" s="242" t="s">
        <v>1170</v>
      </c>
      <c r="G313" s="240"/>
      <c r="H313" s="243">
        <v>30.800000000000001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49" t="s">
        <v>268</v>
      </c>
      <c r="AU313" s="249" t="s">
        <v>84</v>
      </c>
      <c r="AV313" s="12" t="s">
        <v>86</v>
      </c>
      <c r="AW313" s="12" t="s">
        <v>33</v>
      </c>
      <c r="AX313" s="12" t="s">
        <v>77</v>
      </c>
      <c r="AY313" s="249" t="s">
        <v>203</v>
      </c>
    </row>
    <row r="314" s="12" customFormat="1">
      <c r="A314" s="12"/>
      <c r="B314" s="239"/>
      <c r="C314" s="240"/>
      <c r="D314" s="234" t="s">
        <v>268</v>
      </c>
      <c r="E314" s="241" t="s">
        <v>1</v>
      </c>
      <c r="F314" s="242" t="s">
        <v>1171</v>
      </c>
      <c r="G314" s="240"/>
      <c r="H314" s="243">
        <v>7.8399999999999999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49" t="s">
        <v>268</v>
      </c>
      <c r="AU314" s="249" t="s">
        <v>84</v>
      </c>
      <c r="AV314" s="12" t="s">
        <v>86</v>
      </c>
      <c r="AW314" s="12" t="s">
        <v>33</v>
      </c>
      <c r="AX314" s="12" t="s">
        <v>77</v>
      </c>
      <c r="AY314" s="249" t="s">
        <v>203</v>
      </c>
    </row>
    <row r="315" s="13" customFormat="1">
      <c r="A315" s="13"/>
      <c r="B315" s="250"/>
      <c r="C315" s="251"/>
      <c r="D315" s="234" t="s">
        <v>268</v>
      </c>
      <c r="E315" s="252" t="s">
        <v>1</v>
      </c>
      <c r="F315" s="253" t="s">
        <v>271</v>
      </c>
      <c r="G315" s="251"/>
      <c r="H315" s="254">
        <v>38.640000000000001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268</v>
      </c>
      <c r="AU315" s="260" t="s">
        <v>84</v>
      </c>
      <c r="AV315" s="13" t="s">
        <v>125</v>
      </c>
      <c r="AW315" s="13" t="s">
        <v>33</v>
      </c>
      <c r="AX315" s="13" t="s">
        <v>84</v>
      </c>
      <c r="AY315" s="260" t="s">
        <v>203</v>
      </c>
    </row>
    <row r="316" s="2" customFormat="1" ht="16.5" customHeight="1">
      <c r="A316" s="38"/>
      <c r="B316" s="39"/>
      <c r="C316" s="221" t="s">
        <v>315</v>
      </c>
      <c r="D316" s="221" t="s">
        <v>204</v>
      </c>
      <c r="E316" s="222" t="s">
        <v>1172</v>
      </c>
      <c r="F316" s="223" t="s">
        <v>1173</v>
      </c>
      <c r="G316" s="224" t="s">
        <v>220</v>
      </c>
      <c r="H316" s="225">
        <v>11.550000000000001</v>
      </c>
      <c r="I316" s="226"/>
      <c r="J316" s="227">
        <f>ROUND(I316*H316,2)</f>
        <v>0</v>
      </c>
      <c r="K316" s="223" t="s">
        <v>933</v>
      </c>
      <c r="L316" s="44"/>
      <c r="M316" s="228" t="s">
        <v>1</v>
      </c>
      <c r="N316" s="229" t="s">
        <v>42</v>
      </c>
      <c r="O316" s="91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2" t="s">
        <v>125</v>
      </c>
      <c r="AT316" s="232" t="s">
        <v>204</v>
      </c>
      <c r="AU316" s="232" t="s">
        <v>84</v>
      </c>
      <c r="AY316" s="17" t="s">
        <v>203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7" t="s">
        <v>84</v>
      </c>
      <c r="BK316" s="233">
        <f>ROUND(I316*H316,2)</f>
        <v>0</v>
      </c>
      <c r="BL316" s="17" t="s">
        <v>125</v>
      </c>
      <c r="BM316" s="232" t="s">
        <v>1174</v>
      </c>
    </row>
    <row r="317" s="2" customFormat="1">
      <c r="A317" s="38"/>
      <c r="B317" s="39"/>
      <c r="C317" s="40"/>
      <c r="D317" s="234" t="s">
        <v>210</v>
      </c>
      <c r="E317" s="40"/>
      <c r="F317" s="235" t="s">
        <v>1173</v>
      </c>
      <c r="G317" s="40"/>
      <c r="H317" s="40"/>
      <c r="I317" s="236"/>
      <c r="J317" s="40"/>
      <c r="K317" s="40"/>
      <c r="L317" s="44"/>
      <c r="M317" s="237"/>
      <c r="N317" s="238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210</v>
      </c>
      <c r="AU317" s="17" t="s">
        <v>84</v>
      </c>
    </row>
    <row r="318" s="12" customFormat="1">
      <c r="A318" s="12"/>
      <c r="B318" s="239"/>
      <c r="C318" s="240"/>
      <c r="D318" s="234" t="s">
        <v>268</v>
      </c>
      <c r="E318" s="241" t="s">
        <v>1</v>
      </c>
      <c r="F318" s="242" t="s">
        <v>1175</v>
      </c>
      <c r="G318" s="240"/>
      <c r="H318" s="243">
        <v>11.550000000000001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49" t="s">
        <v>268</v>
      </c>
      <c r="AU318" s="249" t="s">
        <v>84</v>
      </c>
      <c r="AV318" s="12" t="s">
        <v>86</v>
      </c>
      <c r="AW318" s="12" t="s">
        <v>33</v>
      </c>
      <c r="AX318" s="12" t="s">
        <v>77</v>
      </c>
      <c r="AY318" s="249" t="s">
        <v>203</v>
      </c>
    </row>
    <row r="319" s="13" customFormat="1">
      <c r="A319" s="13"/>
      <c r="B319" s="250"/>
      <c r="C319" s="251"/>
      <c r="D319" s="234" t="s">
        <v>268</v>
      </c>
      <c r="E319" s="252" t="s">
        <v>1</v>
      </c>
      <c r="F319" s="253" t="s">
        <v>271</v>
      </c>
      <c r="G319" s="251"/>
      <c r="H319" s="254">
        <v>11.550000000000001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268</v>
      </c>
      <c r="AU319" s="260" t="s">
        <v>84</v>
      </c>
      <c r="AV319" s="13" t="s">
        <v>125</v>
      </c>
      <c r="AW319" s="13" t="s">
        <v>33</v>
      </c>
      <c r="AX319" s="13" t="s">
        <v>84</v>
      </c>
      <c r="AY319" s="260" t="s">
        <v>203</v>
      </c>
    </row>
    <row r="320" s="2" customFormat="1" ht="21.75" customHeight="1">
      <c r="A320" s="38"/>
      <c r="B320" s="39"/>
      <c r="C320" s="221" t="s">
        <v>222</v>
      </c>
      <c r="D320" s="221" t="s">
        <v>204</v>
      </c>
      <c r="E320" s="222" t="s">
        <v>1176</v>
      </c>
      <c r="F320" s="223" t="s">
        <v>1177</v>
      </c>
      <c r="G320" s="224" t="s">
        <v>220</v>
      </c>
      <c r="H320" s="225">
        <v>50.189999999999998</v>
      </c>
      <c r="I320" s="226"/>
      <c r="J320" s="227">
        <f>ROUND(I320*H320,2)</f>
        <v>0</v>
      </c>
      <c r="K320" s="223" t="s">
        <v>933</v>
      </c>
      <c r="L320" s="44"/>
      <c r="M320" s="228" t="s">
        <v>1</v>
      </c>
      <c r="N320" s="229" t="s">
        <v>42</v>
      </c>
      <c r="O320" s="91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2" t="s">
        <v>125</v>
      </c>
      <c r="AT320" s="232" t="s">
        <v>204</v>
      </c>
      <c r="AU320" s="232" t="s">
        <v>84</v>
      </c>
      <c r="AY320" s="17" t="s">
        <v>203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7" t="s">
        <v>84</v>
      </c>
      <c r="BK320" s="233">
        <f>ROUND(I320*H320,2)</f>
        <v>0</v>
      </c>
      <c r="BL320" s="17" t="s">
        <v>125</v>
      </c>
      <c r="BM320" s="232" t="s">
        <v>1178</v>
      </c>
    </row>
    <row r="321" s="2" customFormat="1">
      <c r="A321" s="38"/>
      <c r="B321" s="39"/>
      <c r="C321" s="40"/>
      <c r="D321" s="234" t="s">
        <v>210</v>
      </c>
      <c r="E321" s="40"/>
      <c r="F321" s="235" t="s">
        <v>1177</v>
      </c>
      <c r="G321" s="40"/>
      <c r="H321" s="40"/>
      <c r="I321" s="236"/>
      <c r="J321" s="40"/>
      <c r="K321" s="40"/>
      <c r="L321" s="44"/>
      <c r="M321" s="237"/>
      <c r="N321" s="238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210</v>
      </c>
      <c r="AU321" s="17" t="s">
        <v>84</v>
      </c>
    </row>
    <row r="322" s="12" customFormat="1">
      <c r="A322" s="12"/>
      <c r="B322" s="239"/>
      <c r="C322" s="240"/>
      <c r="D322" s="234" t="s">
        <v>268</v>
      </c>
      <c r="E322" s="241" t="s">
        <v>1</v>
      </c>
      <c r="F322" s="242" t="s">
        <v>1179</v>
      </c>
      <c r="G322" s="240"/>
      <c r="H322" s="243">
        <v>50.189999999999998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49" t="s">
        <v>268</v>
      </c>
      <c r="AU322" s="249" t="s">
        <v>84</v>
      </c>
      <c r="AV322" s="12" t="s">
        <v>86</v>
      </c>
      <c r="AW322" s="12" t="s">
        <v>33</v>
      </c>
      <c r="AX322" s="12" t="s">
        <v>77</v>
      </c>
      <c r="AY322" s="249" t="s">
        <v>203</v>
      </c>
    </row>
    <row r="323" s="13" customFormat="1">
      <c r="A323" s="13"/>
      <c r="B323" s="250"/>
      <c r="C323" s="251"/>
      <c r="D323" s="234" t="s">
        <v>268</v>
      </c>
      <c r="E323" s="252" t="s">
        <v>1</v>
      </c>
      <c r="F323" s="253" t="s">
        <v>271</v>
      </c>
      <c r="G323" s="251"/>
      <c r="H323" s="254">
        <v>50.189999999999998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0" t="s">
        <v>268</v>
      </c>
      <c r="AU323" s="260" t="s">
        <v>84</v>
      </c>
      <c r="AV323" s="13" t="s">
        <v>125</v>
      </c>
      <c r="AW323" s="13" t="s">
        <v>33</v>
      </c>
      <c r="AX323" s="13" t="s">
        <v>84</v>
      </c>
      <c r="AY323" s="260" t="s">
        <v>203</v>
      </c>
    </row>
    <row r="324" s="2" customFormat="1" ht="21.75" customHeight="1">
      <c r="A324" s="38"/>
      <c r="B324" s="39"/>
      <c r="C324" s="221" t="s">
        <v>1180</v>
      </c>
      <c r="D324" s="221" t="s">
        <v>204</v>
      </c>
      <c r="E324" s="222" t="s">
        <v>1181</v>
      </c>
      <c r="F324" s="223" t="s">
        <v>1182</v>
      </c>
      <c r="G324" s="224" t="s">
        <v>220</v>
      </c>
      <c r="H324" s="225">
        <v>50.189999999999998</v>
      </c>
      <c r="I324" s="226"/>
      <c r="J324" s="227">
        <f>ROUND(I324*H324,2)</f>
        <v>0</v>
      </c>
      <c r="K324" s="223" t="s">
        <v>933</v>
      </c>
      <c r="L324" s="44"/>
      <c r="M324" s="228" t="s">
        <v>1</v>
      </c>
      <c r="N324" s="229" t="s">
        <v>42</v>
      </c>
      <c r="O324" s="91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2" t="s">
        <v>125</v>
      </c>
      <c r="AT324" s="232" t="s">
        <v>204</v>
      </c>
      <c r="AU324" s="232" t="s">
        <v>84</v>
      </c>
      <c r="AY324" s="17" t="s">
        <v>203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7" t="s">
        <v>84</v>
      </c>
      <c r="BK324" s="233">
        <f>ROUND(I324*H324,2)</f>
        <v>0</v>
      </c>
      <c r="BL324" s="17" t="s">
        <v>125</v>
      </c>
      <c r="BM324" s="232" t="s">
        <v>1183</v>
      </c>
    </row>
    <row r="325" s="2" customFormat="1">
      <c r="A325" s="38"/>
      <c r="B325" s="39"/>
      <c r="C325" s="40"/>
      <c r="D325" s="234" t="s">
        <v>210</v>
      </c>
      <c r="E325" s="40"/>
      <c r="F325" s="235" t="s">
        <v>1182</v>
      </c>
      <c r="G325" s="40"/>
      <c r="H325" s="40"/>
      <c r="I325" s="236"/>
      <c r="J325" s="40"/>
      <c r="K325" s="40"/>
      <c r="L325" s="44"/>
      <c r="M325" s="237"/>
      <c r="N325" s="238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210</v>
      </c>
      <c r="AU325" s="17" t="s">
        <v>84</v>
      </c>
    </row>
    <row r="326" s="2" customFormat="1" ht="16.5" customHeight="1">
      <c r="A326" s="38"/>
      <c r="B326" s="39"/>
      <c r="C326" s="221" t="s">
        <v>1184</v>
      </c>
      <c r="D326" s="221" t="s">
        <v>204</v>
      </c>
      <c r="E326" s="222" t="s">
        <v>1185</v>
      </c>
      <c r="F326" s="223" t="s">
        <v>1186</v>
      </c>
      <c r="G326" s="224" t="s">
        <v>220</v>
      </c>
      <c r="H326" s="225">
        <v>50.189999999999998</v>
      </c>
      <c r="I326" s="226"/>
      <c r="J326" s="227">
        <f>ROUND(I326*H326,2)</f>
        <v>0</v>
      </c>
      <c r="K326" s="223" t="s">
        <v>933</v>
      </c>
      <c r="L326" s="44"/>
      <c r="M326" s="228" t="s">
        <v>1</v>
      </c>
      <c r="N326" s="229" t="s">
        <v>42</v>
      </c>
      <c r="O326" s="91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2" t="s">
        <v>125</v>
      </c>
      <c r="AT326" s="232" t="s">
        <v>204</v>
      </c>
      <c r="AU326" s="232" t="s">
        <v>84</v>
      </c>
      <c r="AY326" s="17" t="s">
        <v>203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7" t="s">
        <v>84</v>
      </c>
      <c r="BK326" s="233">
        <f>ROUND(I326*H326,2)</f>
        <v>0</v>
      </c>
      <c r="BL326" s="17" t="s">
        <v>125</v>
      </c>
      <c r="BM326" s="232" t="s">
        <v>1187</v>
      </c>
    </row>
    <row r="327" s="2" customFormat="1">
      <c r="A327" s="38"/>
      <c r="B327" s="39"/>
      <c r="C327" s="40"/>
      <c r="D327" s="234" t="s">
        <v>210</v>
      </c>
      <c r="E327" s="40"/>
      <c r="F327" s="235" t="s">
        <v>1186</v>
      </c>
      <c r="G327" s="40"/>
      <c r="H327" s="40"/>
      <c r="I327" s="236"/>
      <c r="J327" s="40"/>
      <c r="K327" s="40"/>
      <c r="L327" s="44"/>
      <c r="M327" s="237"/>
      <c r="N327" s="238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210</v>
      </c>
      <c r="AU327" s="17" t="s">
        <v>84</v>
      </c>
    </row>
    <row r="328" s="11" customFormat="1" ht="25.92" customHeight="1">
      <c r="A328" s="11"/>
      <c r="B328" s="207"/>
      <c r="C328" s="208"/>
      <c r="D328" s="209" t="s">
        <v>76</v>
      </c>
      <c r="E328" s="210" t="s">
        <v>320</v>
      </c>
      <c r="F328" s="210" t="s">
        <v>321</v>
      </c>
      <c r="G328" s="208"/>
      <c r="H328" s="208"/>
      <c r="I328" s="211"/>
      <c r="J328" s="212">
        <f>BK328</f>
        <v>0</v>
      </c>
      <c r="K328" s="208"/>
      <c r="L328" s="213"/>
      <c r="M328" s="214"/>
      <c r="N328" s="215"/>
      <c r="O328" s="215"/>
      <c r="P328" s="216">
        <f>SUM(P329:P342)</f>
        <v>0</v>
      </c>
      <c r="Q328" s="215"/>
      <c r="R328" s="216">
        <f>SUM(R329:R342)</f>
        <v>0</v>
      </c>
      <c r="S328" s="215"/>
      <c r="T328" s="217">
        <f>SUM(T329:T342)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218" t="s">
        <v>84</v>
      </c>
      <c r="AT328" s="219" t="s">
        <v>76</v>
      </c>
      <c r="AU328" s="219" t="s">
        <v>77</v>
      </c>
      <c r="AY328" s="218" t="s">
        <v>203</v>
      </c>
      <c r="BK328" s="220">
        <f>SUM(BK329:BK342)</f>
        <v>0</v>
      </c>
    </row>
    <row r="329" s="2" customFormat="1" ht="16.5" customHeight="1">
      <c r="A329" s="38"/>
      <c r="B329" s="39"/>
      <c r="C329" s="221" t="s">
        <v>1188</v>
      </c>
      <c r="D329" s="221" t="s">
        <v>204</v>
      </c>
      <c r="E329" s="222" t="s">
        <v>1189</v>
      </c>
      <c r="F329" s="223" t="s">
        <v>1190</v>
      </c>
      <c r="G329" s="224" t="s">
        <v>213</v>
      </c>
      <c r="H329" s="225">
        <v>152</v>
      </c>
      <c r="I329" s="226"/>
      <c r="J329" s="227">
        <f>ROUND(I329*H329,2)</f>
        <v>0</v>
      </c>
      <c r="K329" s="223" t="s">
        <v>933</v>
      </c>
      <c r="L329" s="44"/>
      <c r="M329" s="228" t="s">
        <v>1</v>
      </c>
      <c r="N329" s="229" t="s">
        <v>42</v>
      </c>
      <c r="O329" s="91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2" t="s">
        <v>125</v>
      </c>
      <c r="AT329" s="232" t="s">
        <v>204</v>
      </c>
      <c r="AU329" s="232" t="s">
        <v>84</v>
      </c>
      <c r="AY329" s="17" t="s">
        <v>203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84</v>
      </c>
      <c r="BK329" s="233">
        <f>ROUND(I329*H329,2)</f>
        <v>0</v>
      </c>
      <c r="BL329" s="17" t="s">
        <v>125</v>
      </c>
      <c r="BM329" s="232" t="s">
        <v>1191</v>
      </c>
    </row>
    <row r="330" s="2" customFormat="1">
      <c r="A330" s="38"/>
      <c r="B330" s="39"/>
      <c r="C330" s="40"/>
      <c r="D330" s="234" t="s">
        <v>210</v>
      </c>
      <c r="E330" s="40"/>
      <c r="F330" s="235" t="s">
        <v>1190</v>
      </c>
      <c r="G330" s="40"/>
      <c r="H330" s="40"/>
      <c r="I330" s="236"/>
      <c r="J330" s="40"/>
      <c r="K330" s="40"/>
      <c r="L330" s="44"/>
      <c r="M330" s="237"/>
      <c r="N330" s="238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210</v>
      </c>
      <c r="AU330" s="17" t="s">
        <v>84</v>
      </c>
    </row>
    <row r="331" s="12" customFormat="1">
      <c r="A331" s="12"/>
      <c r="B331" s="239"/>
      <c r="C331" s="240"/>
      <c r="D331" s="234" t="s">
        <v>268</v>
      </c>
      <c r="E331" s="241" t="s">
        <v>1</v>
      </c>
      <c r="F331" s="242" t="s">
        <v>1192</v>
      </c>
      <c r="G331" s="240"/>
      <c r="H331" s="243">
        <v>152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49" t="s">
        <v>268</v>
      </c>
      <c r="AU331" s="249" t="s">
        <v>84</v>
      </c>
      <c r="AV331" s="12" t="s">
        <v>86</v>
      </c>
      <c r="AW331" s="12" t="s">
        <v>33</v>
      </c>
      <c r="AX331" s="12" t="s">
        <v>77</v>
      </c>
      <c r="AY331" s="249" t="s">
        <v>203</v>
      </c>
    </row>
    <row r="332" s="13" customFormat="1">
      <c r="A332" s="13"/>
      <c r="B332" s="250"/>
      <c r="C332" s="251"/>
      <c r="D332" s="234" t="s">
        <v>268</v>
      </c>
      <c r="E332" s="252" t="s">
        <v>1</v>
      </c>
      <c r="F332" s="253" t="s">
        <v>271</v>
      </c>
      <c r="G332" s="251"/>
      <c r="H332" s="254">
        <v>152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268</v>
      </c>
      <c r="AU332" s="260" t="s">
        <v>84</v>
      </c>
      <c r="AV332" s="13" t="s">
        <v>125</v>
      </c>
      <c r="AW332" s="13" t="s">
        <v>33</v>
      </c>
      <c r="AX332" s="13" t="s">
        <v>84</v>
      </c>
      <c r="AY332" s="260" t="s">
        <v>203</v>
      </c>
    </row>
    <row r="333" s="2" customFormat="1" ht="16.5" customHeight="1">
      <c r="A333" s="38"/>
      <c r="B333" s="39"/>
      <c r="C333" s="221" t="s">
        <v>1193</v>
      </c>
      <c r="D333" s="221" t="s">
        <v>204</v>
      </c>
      <c r="E333" s="222" t="s">
        <v>1194</v>
      </c>
      <c r="F333" s="223" t="s">
        <v>1195</v>
      </c>
      <c r="G333" s="224" t="s">
        <v>266</v>
      </c>
      <c r="H333" s="225">
        <v>17</v>
      </c>
      <c r="I333" s="226"/>
      <c r="J333" s="227">
        <f>ROUND(I333*H333,2)</f>
        <v>0</v>
      </c>
      <c r="K333" s="223" t="s">
        <v>1</v>
      </c>
      <c r="L333" s="44"/>
      <c r="M333" s="228" t="s">
        <v>1</v>
      </c>
      <c r="N333" s="229" t="s">
        <v>42</v>
      </c>
      <c r="O333" s="91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2" t="s">
        <v>125</v>
      </c>
      <c r="AT333" s="232" t="s">
        <v>204</v>
      </c>
      <c r="AU333" s="232" t="s">
        <v>84</v>
      </c>
      <c r="AY333" s="17" t="s">
        <v>203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84</v>
      </c>
      <c r="BK333" s="233">
        <f>ROUND(I333*H333,2)</f>
        <v>0</v>
      </c>
      <c r="BL333" s="17" t="s">
        <v>125</v>
      </c>
      <c r="BM333" s="232" t="s">
        <v>1196</v>
      </c>
    </row>
    <row r="334" s="2" customFormat="1">
      <c r="A334" s="38"/>
      <c r="B334" s="39"/>
      <c r="C334" s="40"/>
      <c r="D334" s="234" t="s">
        <v>210</v>
      </c>
      <c r="E334" s="40"/>
      <c r="F334" s="235" t="s">
        <v>1195</v>
      </c>
      <c r="G334" s="40"/>
      <c r="H334" s="40"/>
      <c r="I334" s="236"/>
      <c r="J334" s="40"/>
      <c r="K334" s="40"/>
      <c r="L334" s="44"/>
      <c r="M334" s="237"/>
      <c r="N334" s="238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210</v>
      </c>
      <c r="AU334" s="17" t="s">
        <v>84</v>
      </c>
    </row>
    <row r="335" s="2" customFormat="1" ht="21.75" customHeight="1">
      <c r="A335" s="38"/>
      <c r="B335" s="39"/>
      <c r="C335" s="221" t="s">
        <v>1197</v>
      </c>
      <c r="D335" s="221" t="s">
        <v>204</v>
      </c>
      <c r="E335" s="222" t="s">
        <v>1198</v>
      </c>
      <c r="F335" s="223" t="s">
        <v>1199</v>
      </c>
      <c r="G335" s="224" t="s">
        <v>266</v>
      </c>
      <c r="H335" s="225">
        <v>12</v>
      </c>
      <c r="I335" s="226"/>
      <c r="J335" s="227">
        <f>ROUND(I335*H335,2)</f>
        <v>0</v>
      </c>
      <c r="K335" s="223" t="s">
        <v>933</v>
      </c>
      <c r="L335" s="44"/>
      <c r="M335" s="228" t="s">
        <v>1</v>
      </c>
      <c r="N335" s="229" t="s">
        <v>42</v>
      </c>
      <c r="O335" s="91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2" t="s">
        <v>125</v>
      </c>
      <c r="AT335" s="232" t="s">
        <v>204</v>
      </c>
      <c r="AU335" s="232" t="s">
        <v>84</v>
      </c>
      <c r="AY335" s="17" t="s">
        <v>203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7" t="s">
        <v>84</v>
      </c>
      <c r="BK335" s="233">
        <f>ROUND(I335*H335,2)</f>
        <v>0</v>
      </c>
      <c r="BL335" s="17" t="s">
        <v>125</v>
      </c>
      <c r="BM335" s="232" t="s">
        <v>1200</v>
      </c>
    </row>
    <row r="336" s="2" customFormat="1">
      <c r="A336" s="38"/>
      <c r="B336" s="39"/>
      <c r="C336" s="40"/>
      <c r="D336" s="234" t="s">
        <v>210</v>
      </c>
      <c r="E336" s="40"/>
      <c r="F336" s="235" t="s">
        <v>1199</v>
      </c>
      <c r="G336" s="40"/>
      <c r="H336" s="40"/>
      <c r="I336" s="236"/>
      <c r="J336" s="40"/>
      <c r="K336" s="40"/>
      <c r="L336" s="44"/>
      <c r="M336" s="237"/>
      <c r="N336" s="238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210</v>
      </c>
      <c r="AU336" s="17" t="s">
        <v>84</v>
      </c>
    </row>
    <row r="337" s="2" customFormat="1" ht="21.75" customHeight="1">
      <c r="A337" s="38"/>
      <c r="B337" s="39"/>
      <c r="C337" s="221" t="s">
        <v>1201</v>
      </c>
      <c r="D337" s="221" t="s">
        <v>204</v>
      </c>
      <c r="E337" s="222" t="s">
        <v>1202</v>
      </c>
      <c r="F337" s="223" t="s">
        <v>1203</v>
      </c>
      <c r="G337" s="224" t="s">
        <v>266</v>
      </c>
      <c r="H337" s="225">
        <v>5</v>
      </c>
      <c r="I337" s="226"/>
      <c r="J337" s="227">
        <f>ROUND(I337*H337,2)</f>
        <v>0</v>
      </c>
      <c r="K337" s="223" t="s">
        <v>933</v>
      </c>
      <c r="L337" s="44"/>
      <c r="M337" s="228" t="s">
        <v>1</v>
      </c>
      <c r="N337" s="229" t="s">
        <v>42</v>
      </c>
      <c r="O337" s="91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2" t="s">
        <v>125</v>
      </c>
      <c r="AT337" s="232" t="s">
        <v>204</v>
      </c>
      <c r="AU337" s="232" t="s">
        <v>84</v>
      </c>
      <c r="AY337" s="17" t="s">
        <v>203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7" t="s">
        <v>84</v>
      </c>
      <c r="BK337" s="233">
        <f>ROUND(I337*H337,2)</f>
        <v>0</v>
      </c>
      <c r="BL337" s="17" t="s">
        <v>125</v>
      </c>
      <c r="BM337" s="232" t="s">
        <v>1204</v>
      </c>
    </row>
    <row r="338" s="2" customFormat="1">
      <c r="A338" s="38"/>
      <c r="B338" s="39"/>
      <c r="C338" s="40"/>
      <c r="D338" s="234" t="s">
        <v>210</v>
      </c>
      <c r="E338" s="40"/>
      <c r="F338" s="235" t="s">
        <v>1203</v>
      </c>
      <c r="G338" s="40"/>
      <c r="H338" s="40"/>
      <c r="I338" s="236"/>
      <c r="J338" s="40"/>
      <c r="K338" s="40"/>
      <c r="L338" s="44"/>
      <c r="M338" s="237"/>
      <c r="N338" s="238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210</v>
      </c>
      <c r="AU338" s="17" t="s">
        <v>84</v>
      </c>
    </row>
    <row r="339" s="2" customFormat="1" ht="16.5" customHeight="1">
      <c r="A339" s="38"/>
      <c r="B339" s="39"/>
      <c r="C339" s="221" t="s">
        <v>1205</v>
      </c>
      <c r="D339" s="221" t="s">
        <v>204</v>
      </c>
      <c r="E339" s="222" t="s">
        <v>1206</v>
      </c>
      <c r="F339" s="223" t="s">
        <v>1207</v>
      </c>
      <c r="G339" s="224" t="s">
        <v>266</v>
      </c>
      <c r="H339" s="225">
        <v>12</v>
      </c>
      <c r="I339" s="226"/>
      <c r="J339" s="227">
        <f>ROUND(I339*H339,2)</f>
        <v>0</v>
      </c>
      <c r="K339" s="223" t="s">
        <v>933</v>
      </c>
      <c r="L339" s="44"/>
      <c r="M339" s="228" t="s">
        <v>1</v>
      </c>
      <c r="N339" s="229" t="s">
        <v>42</v>
      </c>
      <c r="O339" s="91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2" t="s">
        <v>125</v>
      </c>
      <c r="AT339" s="232" t="s">
        <v>204</v>
      </c>
      <c r="AU339" s="232" t="s">
        <v>84</v>
      </c>
      <c r="AY339" s="17" t="s">
        <v>203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7" t="s">
        <v>84</v>
      </c>
      <c r="BK339" s="233">
        <f>ROUND(I339*H339,2)</f>
        <v>0</v>
      </c>
      <c r="BL339" s="17" t="s">
        <v>125</v>
      </c>
      <c r="BM339" s="232" t="s">
        <v>1208</v>
      </c>
    </row>
    <row r="340" s="2" customFormat="1">
      <c r="A340" s="38"/>
      <c r="B340" s="39"/>
      <c r="C340" s="40"/>
      <c r="D340" s="234" t="s">
        <v>210</v>
      </c>
      <c r="E340" s="40"/>
      <c r="F340" s="235" t="s">
        <v>1207</v>
      </c>
      <c r="G340" s="40"/>
      <c r="H340" s="40"/>
      <c r="I340" s="236"/>
      <c r="J340" s="40"/>
      <c r="K340" s="40"/>
      <c r="L340" s="44"/>
      <c r="M340" s="237"/>
      <c r="N340" s="238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210</v>
      </c>
      <c r="AU340" s="17" t="s">
        <v>84</v>
      </c>
    </row>
    <row r="341" s="2" customFormat="1" ht="16.5" customHeight="1">
      <c r="A341" s="38"/>
      <c r="B341" s="39"/>
      <c r="C341" s="221" t="s">
        <v>1209</v>
      </c>
      <c r="D341" s="221" t="s">
        <v>204</v>
      </c>
      <c r="E341" s="222" t="s">
        <v>1210</v>
      </c>
      <c r="F341" s="223" t="s">
        <v>1211</v>
      </c>
      <c r="G341" s="224" t="s">
        <v>266</v>
      </c>
      <c r="H341" s="225">
        <v>5</v>
      </c>
      <c r="I341" s="226"/>
      <c r="J341" s="227">
        <f>ROUND(I341*H341,2)</f>
        <v>0</v>
      </c>
      <c r="K341" s="223" t="s">
        <v>933</v>
      </c>
      <c r="L341" s="44"/>
      <c r="M341" s="228" t="s">
        <v>1</v>
      </c>
      <c r="N341" s="229" t="s">
        <v>42</v>
      </c>
      <c r="O341" s="91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2" t="s">
        <v>125</v>
      </c>
      <c r="AT341" s="232" t="s">
        <v>204</v>
      </c>
      <c r="AU341" s="232" t="s">
        <v>84</v>
      </c>
      <c r="AY341" s="17" t="s">
        <v>203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7" t="s">
        <v>84</v>
      </c>
      <c r="BK341" s="233">
        <f>ROUND(I341*H341,2)</f>
        <v>0</v>
      </c>
      <c r="BL341" s="17" t="s">
        <v>125</v>
      </c>
      <c r="BM341" s="232" t="s">
        <v>1212</v>
      </c>
    </row>
    <row r="342" s="2" customFormat="1">
      <c r="A342" s="38"/>
      <c r="B342" s="39"/>
      <c r="C342" s="40"/>
      <c r="D342" s="234" t="s">
        <v>210</v>
      </c>
      <c r="E342" s="40"/>
      <c r="F342" s="235" t="s">
        <v>1211</v>
      </c>
      <c r="G342" s="40"/>
      <c r="H342" s="40"/>
      <c r="I342" s="236"/>
      <c r="J342" s="40"/>
      <c r="K342" s="40"/>
      <c r="L342" s="44"/>
      <c r="M342" s="237"/>
      <c r="N342" s="238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210</v>
      </c>
      <c r="AU342" s="17" t="s">
        <v>84</v>
      </c>
    </row>
    <row r="343" s="11" customFormat="1" ht="25.92" customHeight="1">
      <c r="A343" s="11"/>
      <c r="B343" s="207"/>
      <c r="C343" s="208"/>
      <c r="D343" s="209" t="s">
        <v>76</v>
      </c>
      <c r="E343" s="210" t="s">
        <v>245</v>
      </c>
      <c r="F343" s="210" t="s">
        <v>246</v>
      </c>
      <c r="G343" s="208"/>
      <c r="H343" s="208"/>
      <c r="I343" s="211"/>
      <c r="J343" s="212">
        <f>BK343</f>
        <v>0</v>
      </c>
      <c r="K343" s="208"/>
      <c r="L343" s="213"/>
      <c r="M343" s="214"/>
      <c r="N343" s="215"/>
      <c r="O343" s="215"/>
      <c r="P343" s="216">
        <f>SUM(P344:P347)</f>
        <v>0</v>
      </c>
      <c r="Q343" s="215"/>
      <c r="R343" s="216">
        <f>SUM(R344:R347)</f>
        <v>0</v>
      </c>
      <c r="S343" s="215"/>
      <c r="T343" s="217">
        <f>SUM(T344:T347)</f>
        <v>0</v>
      </c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R343" s="218" t="s">
        <v>84</v>
      </c>
      <c r="AT343" s="219" t="s">
        <v>76</v>
      </c>
      <c r="AU343" s="219" t="s">
        <v>77</v>
      </c>
      <c r="AY343" s="218" t="s">
        <v>203</v>
      </c>
      <c r="BK343" s="220">
        <f>SUM(BK344:BK347)</f>
        <v>0</v>
      </c>
    </row>
    <row r="344" s="2" customFormat="1" ht="16.5" customHeight="1">
      <c r="A344" s="38"/>
      <c r="B344" s="39"/>
      <c r="C344" s="221" t="s">
        <v>1213</v>
      </c>
      <c r="D344" s="221" t="s">
        <v>204</v>
      </c>
      <c r="E344" s="222" t="s">
        <v>1214</v>
      </c>
      <c r="F344" s="223" t="s">
        <v>1215</v>
      </c>
      <c r="G344" s="224" t="s">
        <v>220</v>
      </c>
      <c r="H344" s="225">
        <v>294.93799999999999</v>
      </c>
      <c r="I344" s="226"/>
      <c r="J344" s="227">
        <f>ROUND(I344*H344,2)</f>
        <v>0</v>
      </c>
      <c r="K344" s="223" t="s">
        <v>933</v>
      </c>
      <c r="L344" s="44"/>
      <c r="M344" s="228" t="s">
        <v>1</v>
      </c>
      <c r="N344" s="229" t="s">
        <v>42</v>
      </c>
      <c r="O344" s="91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2" t="s">
        <v>125</v>
      </c>
      <c r="AT344" s="232" t="s">
        <v>204</v>
      </c>
      <c r="AU344" s="232" t="s">
        <v>84</v>
      </c>
      <c r="AY344" s="17" t="s">
        <v>203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7" t="s">
        <v>84</v>
      </c>
      <c r="BK344" s="233">
        <f>ROUND(I344*H344,2)</f>
        <v>0</v>
      </c>
      <c r="BL344" s="17" t="s">
        <v>125</v>
      </c>
      <c r="BM344" s="232" t="s">
        <v>1216</v>
      </c>
    </row>
    <row r="345" s="2" customFormat="1">
      <c r="A345" s="38"/>
      <c r="B345" s="39"/>
      <c r="C345" s="40"/>
      <c r="D345" s="234" t="s">
        <v>210</v>
      </c>
      <c r="E345" s="40"/>
      <c r="F345" s="235" t="s">
        <v>1215</v>
      </c>
      <c r="G345" s="40"/>
      <c r="H345" s="40"/>
      <c r="I345" s="236"/>
      <c r="J345" s="40"/>
      <c r="K345" s="40"/>
      <c r="L345" s="44"/>
      <c r="M345" s="237"/>
      <c r="N345" s="238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210</v>
      </c>
      <c r="AU345" s="17" t="s">
        <v>84</v>
      </c>
    </row>
    <row r="346" s="12" customFormat="1">
      <c r="A346" s="12"/>
      <c r="B346" s="239"/>
      <c r="C346" s="240"/>
      <c r="D346" s="234" t="s">
        <v>268</v>
      </c>
      <c r="E346" s="241" t="s">
        <v>1</v>
      </c>
      <c r="F346" s="242" t="s">
        <v>1217</v>
      </c>
      <c r="G346" s="240"/>
      <c r="H346" s="243">
        <v>294.93799999999999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49" t="s">
        <v>268</v>
      </c>
      <c r="AU346" s="249" t="s">
        <v>84</v>
      </c>
      <c r="AV346" s="12" t="s">
        <v>86</v>
      </c>
      <c r="AW346" s="12" t="s">
        <v>33</v>
      </c>
      <c r="AX346" s="12" t="s">
        <v>77</v>
      </c>
      <c r="AY346" s="249" t="s">
        <v>203</v>
      </c>
    </row>
    <row r="347" s="13" customFormat="1">
      <c r="A347" s="13"/>
      <c r="B347" s="250"/>
      <c r="C347" s="251"/>
      <c r="D347" s="234" t="s">
        <v>268</v>
      </c>
      <c r="E347" s="252" t="s">
        <v>1</v>
      </c>
      <c r="F347" s="253" t="s">
        <v>271</v>
      </c>
      <c r="G347" s="251"/>
      <c r="H347" s="254">
        <v>294.93799999999999</v>
      </c>
      <c r="I347" s="255"/>
      <c r="J347" s="251"/>
      <c r="K347" s="251"/>
      <c r="L347" s="256"/>
      <c r="M347" s="297"/>
      <c r="N347" s="298"/>
      <c r="O347" s="298"/>
      <c r="P347" s="298"/>
      <c r="Q347" s="298"/>
      <c r="R347" s="298"/>
      <c r="S347" s="298"/>
      <c r="T347" s="29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268</v>
      </c>
      <c r="AU347" s="260" t="s">
        <v>84</v>
      </c>
      <c r="AV347" s="13" t="s">
        <v>125</v>
      </c>
      <c r="AW347" s="13" t="s">
        <v>33</v>
      </c>
      <c r="AX347" s="13" t="s">
        <v>84</v>
      </c>
      <c r="AY347" s="260" t="s">
        <v>203</v>
      </c>
    </row>
    <row r="348" s="2" customFormat="1" ht="6.96" customHeight="1">
      <c r="A348" s="38"/>
      <c r="B348" s="66"/>
      <c r="C348" s="67"/>
      <c r="D348" s="67"/>
      <c r="E348" s="67"/>
      <c r="F348" s="67"/>
      <c r="G348" s="67"/>
      <c r="H348" s="67"/>
      <c r="I348" s="67"/>
      <c r="J348" s="67"/>
      <c r="K348" s="67"/>
      <c r="L348" s="44"/>
      <c r="M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</row>
  </sheetData>
  <sheetProtection sheet="1" autoFilter="0" formatColumns="0" formatRows="0" objects="1" scenarios="1" spinCount="100000" saltValue="5TxELF5lUXez+H7HOR48D+IbQLL4aGn3cz86OaAw7hj795TdF+Ox6LU0+EfwaNgSe+NiD4jb94pBh/9UZyCasA==" hashValue="AoVNGlGoisvef+0lcrrQ+UTiX1OVOsforSH6VEx6W+RLlhcauTqaa53FXumvxQ6gkwPHexlBUqM2jdWUOS5yTQ==" algorithmName="SHA-512" password="CC35"/>
  <autoFilter ref="C130:K3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162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925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1218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ROUND(J130,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ROUND((SUM(BE130:BE290)),  2)</f>
        <v>0</v>
      </c>
      <c r="G37" s="38"/>
      <c r="H37" s="38"/>
      <c r="I37" s="165">
        <v>0.20999999999999999</v>
      </c>
      <c r="J37" s="164">
        <f>ROUND(((SUM(BE130:BE290))*I37),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ROUND((SUM(BF130:BF290)),  2)</f>
        <v>0</v>
      </c>
      <c r="G38" s="38"/>
      <c r="H38" s="38"/>
      <c r="I38" s="165">
        <v>0.12</v>
      </c>
      <c r="J38" s="164">
        <f>ROUND(((SUM(BF130:BF290))*I38),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ROUND((SUM(BG130:BG290)),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ROUND((SUM(BH130:BH290)),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ROUND((SUM(BI130:BI290)),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925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53D - SO 08C - Vodovod přípojky - nové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J130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927</v>
      </c>
      <c r="E101" s="193"/>
      <c r="F101" s="193"/>
      <c r="G101" s="193"/>
      <c r="H101" s="193"/>
      <c r="I101" s="193"/>
      <c r="J101" s="194">
        <f>J131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282</v>
      </c>
      <c r="E102" s="193"/>
      <c r="F102" s="193"/>
      <c r="G102" s="193"/>
      <c r="H102" s="193"/>
      <c r="I102" s="193"/>
      <c r="J102" s="194">
        <f>J168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184</v>
      </c>
      <c r="E103" s="193"/>
      <c r="F103" s="193"/>
      <c r="G103" s="193"/>
      <c r="H103" s="193"/>
      <c r="I103" s="193"/>
      <c r="J103" s="194">
        <f>J185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929</v>
      </c>
      <c r="E104" s="193"/>
      <c r="F104" s="193"/>
      <c r="G104" s="193"/>
      <c r="H104" s="193"/>
      <c r="I104" s="193"/>
      <c r="J104" s="194">
        <f>J198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186</v>
      </c>
      <c r="E105" s="193"/>
      <c r="F105" s="193"/>
      <c r="G105" s="193"/>
      <c r="H105" s="193"/>
      <c r="I105" s="193"/>
      <c r="J105" s="194">
        <f>J255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1219</v>
      </c>
      <c r="E106" s="193"/>
      <c r="F106" s="193"/>
      <c r="G106" s="193"/>
      <c r="H106" s="193"/>
      <c r="I106" s="193"/>
      <c r="J106" s="194">
        <f>J260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189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>Revitalizace náměstí Míru v Tišnově, etapa 1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173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1" customFormat="1" ht="23.25" customHeight="1">
      <c r="B118" s="21"/>
      <c r="C118" s="22"/>
      <c r="D118" s="22"/>
      <c r="E118" s="184" t="s">
        <v>174</v>
      </c>
      <c r="F118" s="22"/>
      <c r="G118" s="22"/>
      <c r="H118" s="22"/>
      <c r="I118" s="22"/>
      <c r="J118" s="22"/>
      <c r="K118" s="22"/>
      <c r="L118" s="20"/>
    </row>
    <row r="119" s="1" customFormat="1" ht="12" customHeight="1">
      <c r="B119" s="21"/>
      <c r="C119" s="32" t="s">
        <v>175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5" t="s">
        <v>925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177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E13</f>
        <v>53D - SO 08C - Vodovod přípojky - nové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F16</f>
        <v>Tišnov</v>
      </c>
      <c r="G124" s="40"/>
      <c r="H124" s="40"/>
      <c r="I124" s="32" t="s">
        <v>22</v>
      </c>
      <c r="J124" s="79" t="str">
        <f>IF(J16="","",J16)</f>
        <v>2. 5. 2024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E19</f>
        <v>Město Tišnov, náměstí Míru 111, 666 01 Tišnov</v>
      </c>
      <c r="G126" s="40"/>
      <c r="H126" s="40"/>
      <c r="I126" s="32" t="s">
        <v>30</v>
      </c>
      <c r="J126" s="36" t="str">
        <f>E25</f>
        <v>Ing. Petr Velička autorizovaný architekt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IF(E22="","",E22)</f>
        <v>Vyplň údaj</v>
      </c>
      <c r="G127" s="40"/>
      <c r="H127" s="40"/>
      <c r="I127" s="32" t="s">
        <v>34</v>
      </c>
      <c r="J127" s="36" t="str">
        <f>E28</f>
        <v>Čiklová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0" customFormat="1" ht="29.28" customHeight="1">
      <c r="A129" s="196"/>
      <c r="B129" s="197"/>
      <c r="C129" s="198" t="s">
        <v>190</v>
      </c>
      <c r="D129" s="199" t="s">
        <v>62</v>
      </c>
      <c r="E129" s="199" t="s">
        <v>58</v>
      </c>
      <c r="F129" s="199" t="s">
        <v>59</v>
      </c>
      <c r="G129" s="199" t="s">
        <v>191</v>
      </c>
      <c r="H129" s="199" t="s">
        <v>192</v>
      </c>
      <c r="I129" s="199" t="s">
        <v>193</v>
      </c>
      <c r="J129" s="199" t="s">
        <v>181</v>
      </c>
      <c r="K129" s="200" t="s">
        <v>194</v>
      </c>
      <c r="L129" s="201"/>
      <c r="M129" s="100" t="s">
        <v>1</v>
      </c>
      <c r="N129" s="101" t="s">
        <v>41</v>
      </c>
      <c r="O129" s="101" t="s">
        <v>195</v>
      </c>
      <c r="P129" s="101" t="s">
        <v>196</v>
      </c>
      <c r="Q129" s="101" t="s">
        <v>197</v>
      </c>
      <c r="R129" s="101" t="s">
        <v>198</v>
      </c>
      <c r="S129" s="101" t="s">
        <v>199</v>
      </c>
      <c r="T129" s="102" t="s">
        <v>200</v>
      </c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</row>
    <row r="130" s="2" customFormat="1" ht="22.8" customHeight="1">
      <c r="A130" s="38"/>
      <c r="B130" s="39"/>
      <c r="C130" s="107" t="s">
        <v>201</v>
      </c>
      <c r="D130" s="40"/>
      <c r="E130" s="40"/>
      <c r="F130" s="40"/>
      <c r="G130" s="40"/>
      <c r="H130" s="40"/>
      <c r="I130" s="40"/>
      <c r="J130" s="202">
        <f>BK130</f>
        <v>0</v>
      </c>
      <c r="K130" s="40"/>
      <c r="L130" s="44"/>
      <c r="M130" s="103"/>
      <c r="N130" s="203"/>
      <c r="O130" s="104"/>
      <c r="P130" s="204">
        <f>P131+P168+P185+P198+P255+P260</f>
        <v>0</v>
      </c>
      <c r="Q130" s="104"/>
      <c r="R130" s="204">
        <f>R131+R168+R185+R198+R255+R260</f>
        <v>0</v>
      </c>
      <c r="S130" s="104"/>
      <c r="T130" s="205">
        <f>T131+T168+T185+T198+T255+T260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76</v>
      </c>
      <c r="AU130" s="17" t="s">
        <v>183</v>
      </c>
      <c r="BK130" s="206">
        <f>BK131+BK168+BK185+BK198+BK255+BK260</f>
        <v>0</v>
      </c>
    </row>
    <row r="131" s="11" customFormat="1" ht="25.92" customHeight="1">
      <c r="A131" s="11"/>
      <c r="B131" s="207"/>
      <c r="C131" s="208"/>
      <c r="D131" s="209" t="s">
        <v>76</v>
      </c>
      <c r="E131" s="210" t="s">
        <v>84</v>
      </c>
      <c r="F131" s="210" t="s">
        <v>854</v>
      </c>
      <c r="G131" s="208"/>
      <c r="H131" s="208"/>
      <c r="I131" s="211"/>
      <c r="J131" s="212">
        <f>BK131</f>
        <v>0</v>
      </c>
      <c r="K131" s="208"/>
      <c r="L131" s="213"/>
      <c r="M131" s="214"/>
      <c r="N131" s="215"/>
      <c r="O131" s="215"/>
      <c r="P131" s="216">
        <f>SUM(P132:P167)</f>
        <v>0</v>
      </c>
      <c r="Q131" s="215"/>
      <c r="R131" s="216">
        <f>SUM(R132:R167)</f>
        <v>0</v>
      </c>
      <c r="S131" s="215"/>
      <c r="T131" s="217">
        <f>SUM(T132:T167)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8" t="s">
        <v>84</v>
      </c>
      <c r="AT131" s="219" t="s">
        <v>76</v>
      </c>
      <c r="AU131" s="219" t="s">
        <v>77</v>
      </c>
      <c r="AY131" s="218" t="s">
        <v>203</v>
      </c>
      <c r="BK131" s="220">
        <f>SUM(BK132:BK167)</f>
        <v>0</v>
      </c>
    </row>
    <row r="132" s="2" customFormat="1" ht="21.75" customHeight="1">
      <c r="A132" s="38"/>
      <c r="B132" s="39"/>
      <c r="C132" s="221" t="s">
        <v>84</v>
      </c>
      <c r="D132" s="221" t="s">
        <v>204</v>
      </c>
      <c r="E132" s="222" t="s">
        <v>1220</v>
      </c>
      <c r="F132" s="223" t="s">
        <v>1221</v>
      </c>
      <c r="G132" s="224" t="s">
        <v>207</v>
      </c>
      <c r="H132" s="225">
        <v>59.009999999999998</v>
      </c>
      <c r="I132" s="226"/>
      <c r="J132" s="227">
        <f>ROUND(I132*H132,2)</f>
        <v>0</v>
      </c>
      <c r="K132" s="223" t="s">
        <v>933</v>
      </c>
      <c r="L132" s="44"/>
      <c r="M132" s="228" t="s">
        <v>1</v>
      </c>
      <c r="N132" s="229" t="s">
        <v>42</v>
      </c>
      <c r="O132" s="91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125</v>
      </c>
      <c r="AT132" s="232" t="s">
        <v>204</v>
      </c>
      <c r="AU132" s="232" t="s">
        <v>84</v>
      </c>
      <c r="AY132" s="17" t="s">
        <v>203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84</v>
      </c>
      <c r="BK132" s="233">
        <f>ROUND(I132*H132,2)</f>
        <v>0</v>
      </c>
      <c r="BL132" s="17" t="s">
        <v>125</v>
      </c>
      <c r="BM132" s="232" t="s">
        <v>1222</v>
      </c>
    </row>
    <row r="133" s="2" customFormat="1">
      <c r="A133" s="38"/>
      <c r="B133" s="39"/>
      <c r="C133" s="40"/>
      <c r="D133" s="234" t="s">
        <v>210</v>
      </c>
      <c r="E133" s="40"/>
      <c r="F133" s="235" t="s">
        <v>1221</v>
      </c>
      <c r="G133" s="40"/>
      <c r="H133" s="40"/>
      <c r="I133" s="236"/>
      <c r="J133" s="40"/>
      <c r="K133" s="40"/>
      <c r="L133" s="44"/>
      <c r="M133" s="237"/>
      <c r="N133" s="23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210</v>
      </c>
      <c r="AU133" s="17" t="s">
        <v>84</v>
      </c>
    </row>
    <row r="134" s="12" customFormat="1">
      <c r="A134" s="12"/>
      <c r="B134" s="239"/>
      <c r="C134" s="240"/>
      <c r="D134" s="234" t="s">
        <v>268</v>
      </c>
      <c r="E134" s="241" t="s">
        <v>1</v>
      </c>
      <c r="F134" s="242" t="s">
        <v>1223</v>
      </c>
      <c r="G134" s="240"/>
      <c r="H134" s="243">
        <v>59.009999999999998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9" t="s">
        <v>268</v>
      </c>
      <c r="AU134" s="249" t="s">
        <v>84</v>
      </c>
      <c r="AV134" s="12" t="s">
        <v>86</v>
      </c>
      <c r="AW134" s="12" t="s">
        <v>33</v>
      </c>
      <c r="AX134" s="12" t="s">
        <v>77</v>
      </c>
      <c r="AY134" s="249" t="s">
        <v>203</v>
      </c>
    </row>
    <row r="135" s="13" customFormat="1">
      <c r="A135" s="13"/>
      <c r="B135" s="250"/>
      <c r="C135" s="251"/>
      <c r="D135" s="234" t="s">
        <v>268</v>
      </c>
      <c r="E135" s="252" t="s">
        <v>1</v>
      </c>
      <c r="F135" s="253" t="s">
        <v>271</v>
      </c>
      <c r="G135" s="251"/>
      <c r="H135" s="254">
        <v>59.009999999999998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268</v>
      </c>
      <c r="AU135" s="260" t="s">
        <v>84</v>
      </c>
      <c r="AV135" s="13" t="s">
        <v>125</v>
      </c>
      <c r="AW135" s="13" t="s">
        <v>33</v>
      </c>
      <c r="AX135" s="13" t="s">
        <v>84</v>
      </c>
      <c r="AY135" s="260" t="s">
        <v>203</v>
      </c>
    </row>
    <row r="136" s="2" customFormat="1" ht="21.75" customHeight="1">
      <c r="A136" s="38"/>
      <c r="B136" s="39"/>
      <c r="C136" s="221" t="s">
        <v>86</v>
      </c>
      <c r="D136" s="221" t="s">
        <v>204</v>
      </c>
      <c r="E136" s="222" t="s">
        <v>1224</v>
      </c>
      <c r="F136" s="223" t="s">
        <v>1225</v>
      </c>
      <c r="G136" s="224" t="s">
        <v>207</v>
      </c>
      <c r="H136" s="225">
        <v>59.009999999999998</v>
      </c>
      <c r="I136" s="226"/>
      <c r="J136" s="227">
        <f>ROUND(I136*H136,2)</f>
        <v>0</v>
      </c>
      <c r="K136" s="223" t="s">
        <v>933</v>
      </c>
      <c r="L136" s="44"/>
      <c r="M136" s="228" t="s">
        <v>1</v>
      </c>
      <c r="N136" s="229" t="s">
        <v>42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125</v>
      </c>
      <c r="AT136" s="232" t="s">
        <v>204</v>
      </c>
      <c r="AU136" s="232" t="s">
        <v>84</v>
      </c>
      <c r="AY136" s="17" t="s">
        <v>203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84</v>
      </c>
      <c r="BK136" s="233">
        <f>ROUND(I136*H136,2)</f>
        <v>0</v>
      </c>
      <c r="BL136" s="17" t="s">
        <v>125</v>
      </c>
      <c r="BM136" s="232" t="s">
        <v>1226</v>
      </c>
    </row>
    <row r="137" s="2" customFormat="1">
      <c r="A137" s="38"/>
      <c r="B137" s="39"/>
      <c r="C137" s="40"/>
      <c r="D137" s="234" t="s">
        <v>210</v>
      </c>
      <c r="E137" s="40"/>
      <c r="F137" s="235" t="s">
        <v>1225</v>
      </c>
      <c r="G137" s="40"/>
      <c r="H137" s="40"/>
      <c r="I137" s="236"/>
      <c r="J137" s="40"/>
      <c r="K137" s="40"/>
      <c r="L137" s="44"/>
      <c r="M137" s="237"/>
      <c r="N137" s="23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210</v>
      </c>
      <c r="AU137" s="17" t="s">
        <v>84</v>
      </c>
    </row>
    <row r="138" s="2" customFormat="1" ht="21.75" customHeight="1">
      <c r="A138" s="38"/>
      <c r="B138" s="39"/>
      <c r="C138" s="221" t="s">
        <v>94</v>
      </c>
      <c r="D138" s="221" t="s">
        <v>204</v>
      </c>
      <c r="E138" s="222" t="s">
        <v>1227</v>
      </c>
      <c r="F138" s="223" t="s">
        <v>1228</v>
      </c>
      <c r="G138" s="224" t="s">
        <v>227</v>
      </c>
      <c r="H138" s="225">
        <v>60</v>
      </c>
      <c r="I138" s="226"/>
      <c r="J138" s="227">
        <f>ROUND(I138*H138,2)</f>
        <v>0</v>
      </c>
      <c r="K138" s="223" t="s">
        <v>933</v>
      </c>
      <c r="L138" s="44"/>
      <c r="M138" s="228" t="s">
        <v>1</v>
      </c>
      <c r="N138" s="229" t="s">
        <v>42</v>
      </c>
      <c r="O138" s="91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125</v>
      </c>
      <c r="AT138" s="232" t="s">
        <v>204</v>
      </c>
      <c r="AU138" s="232" t="s">
        <v>84</v>
      </c>
      <c r="AY138" s="17" t="s">
        <v>203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84</v>
      </c>
      <c r="BK138" s="233">
        <f>ROUND(I138*H138,2)</f>
        <v>0</v>
      </c>
      <c r="BL138" s="17" t="s">
        <v>125</v>
      </c>
      <c r="BM138" s="232" t="s">
        <v>1229</v>
      </c>
    </row>
    <row r="139" s="2" customFormat="1">
      <c r="A139" s="38"/>
      <c r="B139" s="39"/>
      <c r="C139" s="40"/>
      <c r="D139" s="234" t="s">
        <v>210</v>
      </c>
      <c r="E139" s="40"/>
      <c r="F139" s="235" t="s">
        <v>1228</v>
      </c>
      <c r="G139" s="40"/>
      <c r="H139" s="40"/>
      <c r="I139" s="236"/>
      <c r="J139" s="40"/>
      <c r="K139" s="40"/>
      <c r="L139" s="44"/>
      <c r="M139" s="237"/>
      <c r="N139" s="23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210</v>
      </c>
      <c r="AU139" s="17" t="s">
        <v>84</v>
      </c>
    </row>
    <row r="140" s="12" customFormat="1">
      <c r="A140" s="12"/>
      <c r="B140" s="239"/>
      <c r="C140" s="240"/>
      <c r="D140" s="234" t="s">
        <v>268</v>
      </c>
      <c r="E140" s="241" t="s">
        <v>1</v>
      </c>
      <c r="F140" s="242" t="s">
        <v>1230</v>
      </c>
      <c r="G140" s="240"/>
      <c r="H140" s="243">
        <v>60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9" t="s">
        <v>268</v>
      </c>
      <c r="AU140" s="249" t="s">
        <v>84</v>
      </c>
      <c r="AV140" s="12" t="s">
        <v>86</v>
      </c>
      <c r="AW140" s="12" t="s">
        <v>33</v>
      </c>
      <c r="AX140" s="12" t="s">
        <v>77</v>
      </c>
      <c r="AY140" s="249" t="s">
        <v>203</v>
      </c>
    </row>
    <row r="141" s="13" customFormat="1">
      <c r="A141" s="13"/>
      <c r="B141" s="250"/>
      <c r="C141" s="251"/>
      <c r="D141" s="234" t="s">
        <v>268</v>
      </c>
      <c r="E141" s="252" t="s">
        <v>1</v>
      </c>
      <c r="F141" s="253" t="s">
        <v>271</v>
      </c>
      <c r="G141" s="251"/>
      <c r="H141" s="254">
        <v>60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268</v>
      </c>
      <c r="AU141" s="260" t="s">
        <v>84</v>
      </c>
      <c r="AV141" s="13" t="s">
        <v>125</v>
      </c>
      <c r="AW141" s="13" t="s">
        <v>33</v>
      </c>
      <c r="AX141" s="13" t="s">
        <v>84</v>
      </c>
      <c r="AY141" s="260" t="s">
        <v>203</v>
      </c>
    </row>
    <row r="142" s="2" customFormat="1" ht="21.75" customHeight="1">
      <c r="A142" s="38"/>
      <c r="B142" s="39"/>
      <c r="C142" s="221" t="s">
        <v>125</v>
      </c>
      <c r="D142" s="221" t="s">
        <v>204</v>
      </c>
      <c r="E142" s="222" t="s">
        <v>1231</v>
      </c>
      <c r="F142" s="223" t="s">
        <v>1232</v>
      </c>
      <c r="G142" s="224" t="s">
        <v>227</v>
      </c>
      <c r="H142" s="225">
        <v>60</v>
      </c>
      <c r="I142" s="226"/>
      <c r="J142" s="227">
        <f>ROUND(I142*H142,2)</f>
        <v>0</v>
      </c>
      <c r="K142" s="223" t="s">
        <v>933</v>
      </c>
      <c r="L142" s="44"/>
      <c r="M142" s="228" t="s">
        <v>1</v>
      </c>
      <c r="N142" s="229" t="s">
        <v>42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125</v>
      </c>
      <c r="AT142" s="232" t="s">
        <v>204</v>
      </c>
      <c r="AU142" s="232" t="s">
        <v>84</v>
      </c>
      <c r="AY142" s="17" t="s">
        <v>203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84</v>
      </c>
      <c r="BK142" s="233">
        <f>ROUND(I142*H142,2)</f>
        <v>0</v>
      </c>
      <c r="BL142" s="17" t="s">
        <v>125</v>
      </c>
      <c r="BM142" s="232" t="s">
        <v>1233</v>
      </c>
    </row>
    <row r="143" s="2" customFormat="1">
      <c r="A143" s="38"/>
      <c r="B143" s="39"/>
      <c r="C143" s="40"/>
      <c r="D143" s="234" t="s">
        <v>210</v>
      </c>
      <c r="E143" s="40"/>
      <c r="F143" s="235" t="s">
        <v>1232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210</v>
      </c>
      <c r="AU143" s="17" t="s">
        <v>84</v>
      </c>
    </row>
    <row r="144" s="2" customFormat="1" ht="16.5" customHeight="1">
      <c r="A144" s="38"/>
      <c r="B144" s="39"/>
      <c r="C144" s="221" t="s">
        <v>224</v>
      </c>
      <c r="D144" s="221" t="s">
        <v>204</v>
      </c>
      <c r="E144" s="222" t="s">
        <v>939</v>
      </c>
      <c r="F144" s="223" t="s">
        <v>940</v>
      </c>
      <c r="G144" s="224" t="s">
        <v>207</v>
      </c>
      <c r="H144" s="225">
        <v>59.009999999999998</v>
      </c>
      <c r="I144" s="226"/>
      <c r="J144" s="227">
        <f>ROUND(I144*H144,2)</f>
        <v>0</v>
      </c>
      <c r="K144" s="223" t="s">
        <v>933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125</v>
      </c>
      <c r="AT144" s="232" t="s">
        <v>204</v>
      </c>
      <c r="AU144" s="232" t="s">
        <v>84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125</v>
      </c>
      <c r="BM144" s="232" t="s">
        <v>1234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940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84</v>
      </c>
    </row>
    <row r="146" s="2" customFormat="1" ht="21.75" customHeight="1">
      <c r="A146" s="38"/>
      <c r="B146" s="39"/>
      <c r="C146" s="221" t="s">
        <v>229</v>
      </c>
      <c r="D146" s="221" t="s">
        <v>204</v>
      </c>
      <c r="E146" s="222" t="s">
        <v>942</v>
      </c>
      <c r="F146" s="223" t="s">
        <v>943</v>
      </c>
      <c r="G146" s="224" t="s">
        <v>207</v>
      </c>
      <c r="H146" s="225">
        <v>59.009999999999998</v>
      </c>
      <c r="I146" s="226"/>
      <c r="J146" s="227">
        <f>ROUND(I146*H146,2)</f>
        <v>0</v>
      </c>
      <c r="K146" s="223" t="s">
        <v>933</v>
      </c>
      <c r="L146" s="44"/>
      <c r="M146" s="228" t="s">
        <v>1</v>
      </c>
      <c r="N146" s="229" t="s">
        <v>42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125</v>
      </c>
      <c r="AT146" s="232" t="s">
        <v>204</v>
      </c>
      <c r="AU146" s="232" t="s">
        <v>84</v>
      </c>
      <c r="AY146" s="17" t="s">
        <v>203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84</v>
      </c>
      <c r="BK146" s="233">
        <f>ROUND(I146*H146,2)</f>
        <v>0</v>
      </c>
      <c r="BL146" s="17" t="s">
        <v>125</v>
      </c>
      <c r="BM146" s="232" t="s">
        <v>1235</v>
      </c>
    </row>
    <row r="147" s="2" customFormat="1">
      <c r="A147" s="38"/>
      <c r="B147" s="39"/>
      <c r="C147" s="40"/>
      <c r="D147" s="234" t="s">
        <v>210</v>
      </c>
      <c r="E147" s="40"/>
      <c r="F147" s="235" t="s">
        <v>943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210</v>
      </c>
      <c r="AU147" s="17" t="s">
        <v>84</v>
      </c>
    </row>
    <row r="148" s="12" customFormat="1">
      <c r="A148" s="12"/>
      <c r="B148" s="239"/>
      <c r="C148" s="240"/>
      <c r="D148" s="234" t="s">
        <v>268</v>
      </c>
      <c r="E148" s="241" t="s">
        <v>1</v>
      </c>
      <c r="F148" s="242" t="s">
        <v>1236</v>
      </c>
      <c r="G148" s="240"/>
      <c r="H148" s="243">
        <v>59.009999999999998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9" t="s">
        <v>268</v>
      </c>
      <c r="AU148" s="249" t="s">
        <v>84</v>
      </c>
      <c r="AV148" s="12" t="s">
        <v>86</v>
      </c>
      <c r="AW148" s="12" t="s">
        <v>33</v>
      </c>
      <c r="AX148" s="12" t="s">
        <v>77</v>
      </c>
      <c r="AY148" s="249" t="s">
        <v>203</v>
      </c>
    </row>
    <row r="149" s="13" customFormat="1">
      <c r="A149" s="13"/>
      <c r="B149" s="250"/>
      <c r="C149" s="251"/>
      <c r="D149" s="234" t="s">
        <v>268</v>
      </c>
      <c r="E149" s="252" t="s">
        <v>1</v>
      </c>
      <c r="F149" s="253" t="s">
        <v>271</v>
      </c>
      <c r="G149" s="251"/>
      <c r="H149" s="254">
        <v>59.009999999999998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268</v>
      </c>
      <c r="AU149" s="260" t="s">
        <v>84</v>
      </c>
      <c r="AV149" s="13" t="s">
        <v>125</v>
      </c>
      <c r="AW149" s="13" t="s">
        <v>33</v>
      </c>
      <c r="AX149" s="13" t="s">
        <v>84</v>
      </c>
      <c r="AY149" s="260" t="s">
        <v>203</v>
      </c>
    </row>
    <row r="150" s="2" customFormat="1" ht="21.75" customHeight="1">
      <c r="A150" s="38"/>
      <c r="B150" s="39"/>
      <c r="C150" s="221" t="s">
        <v>233</v>
      </c>
      <c r="D150" s="221" t="s">
        <v>204</v>
      </c>
      <c r="E150" s="222" t="s">
        <v>946</v>
      </c>
      <c r="F150" s="223" t="s">
        <v>947</v>
      </c>
      <c r="G150" s="224" t="s">
        <v>207</v>
      </c>
      <c r="H150" s="225">
        <v>59.009999999999998</v>
      </c>
      <c r="I150" s="226"/>
      <c r="J150" s="227">
        <f>ROUND(I150*H150,2)</f>
        <v>0</v>
      </c>
      <c r="K150" s="223" t="s">
        <v>933</v>
      </c>
      <c r="L150" s="44"/>
      <c r="M150" s="228" t="s">
        <v>1</v>
      </c>
      <c r="N150" s="229" t="s">
        <v>42</v>
      </c>
      <c r="O150" s="91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125</v>
      </c>
      <c r="AT150" s="232" t="s">
        <v>204</v>
      </c>
      <c r="AU150" s="232" t="s">
        <v>84</v>
      </c>
      <c r="AY150" s="17" t="s">
        <v>203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84</v>
      </c>
      <c r="BK150" s="233">
        <f>ROUND(I150*H150,2)</f>
        <v>0</v>
      </c>
      <c r="BL150" s="17" t="s">
        <v>125</v>
      </c>
      <c r="BM150" s="232" t="s">
        <v>1237</v>
      </c>
    </row>
    <row r="151" s="2" customFormat="1">
      <c r="A151" s="38"/>
      <c r="B151" s="39"/>
      <c r="C151" s="40"/>
      <c r="D151" s="234" t="s">
        <v>210</v>
      </c>
      <c r="E151" s="40"/>
      <c r="F151" s="235" t="s">
        <v>947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210</v>
      </c>
      <c r="AU151" s="17" t="s">
        <v>84</v>
      </c>
    </row>
    <row r="152" s="2" customFormat="1" ht="16.5" customHeight="1">
      <c r="A152" s="38"/>
      <c r="B152" s="39"/>
      <c r="C152" s="221" t="s">
        <v>237</v>
      </c>
      <c r="D152" s="221" t="s">
        <v>204</v>
      </c>
      <c r="E152" s="222" t="s">
        <v>949</v>
      </c>
      <c r="F152" s="223" t="s">
        <v>950</v>
      </c>
      <c r="G152" s="224" t="s">
        <v>207</v>
      </c>
      <c r="H152" s="225">
        <v>59.009999999999998</v>
      </c>
      <c r="I152" s="226"/>
      <c r="J152" s="227">
        <f>ROUND(I152*H152,2)</f>
        <v>0</v>
      </c>
      <c r="K152" s="223" t="s">
        <v>933</v>
      </c>
      <c r="L152" s="44"/>
      <c r="M152" s="228" t="s">
        <v>1</v>
      </c>
      <c r="N152" s="229" t="s">
        <v>42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125</v>
      </c>
      <c r="AT152" s="232" t="s">
        <v>204</v>
      </c>
      <c r="AU152" s="232" t="s">
        <v>84</v>
      </c>
      <c r="AY152" s="17" t="s">
        <v>203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84</v>
      </c>
      <c r="BK152" s="233">
        <f>ROUND(I152*H152,2)</f>
        <v>0</v>
      </c>
      <c r="BL152" s="17" t="s">
        <v>125</v>
      </c>
      <c r="BM152" s="232" t="s">
        <v>1238</v>
      </c>
    </row>
    <row r="153" s="2" customFormat="1">
      <c r="A153" s="38"/>
      <c r="B153" s="39"/>
      <c r="C153" s="40"/>
      <c r="D153" s="234" t="s">
        <v>210</v>
      </c>
      <c r="E153" s="40"/>
      <c r="F153" s="235" t="s">
        <v>950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210</v>
      </c>
      <c r="AU153" s="17" t="s">
        <v>84</v>
      </c>
    </row>
    <row r="154" s="2" customFormat="1" ht="24.15" customHeight="1">
      <c r="A154" s="38"/>
      <c r="B154" s="39"/>
      <c r="C154" s="221" t="s">
        <v>241</v>
      </c>
      <c r="D154" s="221" t="s">
        <v>204</v>
      </c>
      <c r="E154" s="222" t="s">
        <v>952</v>
      </c>
      <c r="F154" s="223" t="s">
        <v>953</v>
      </c>
      <c r="G154" s="224" t="s">
        <v>207</v>
      </c>
      <c r="H154" s="225">
        <v>34.579999999999998</v>
      </c>
      <c r="I154" s="226"/>
      <c r="J154" s="227">
        <f>ROUND(I154*H154,2)</f>
        <v>0</v>
      </c>
      <c r="K154" s="223" t="s">
        <v>933</v>
      </c>
      <c r="L154" s="44"/>
      <c r="M154" s="228" t="s">
        <v>1</v>
      </c>
      <c r="N154" s="229" t="s">
        <v>42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125</v>
      </c>
      <c r="AT154" s="232" t="s">
        <v>204</v>
      </c>
      <c r="AU154" s="232" t="s">
        <v>84</v>
      </c>
      <c r="AY154" s="17" t="s">
        <v>203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84</v>
      </c>
      <c r="BK154" s="233">
        <f>ROUND(I154*H154,2)</f>
        <v>0</v>
      </c>
      <c r="BL154" s="17" t="s">
        <v>125</v>
      </c>
      <c r="BM154" s="232" t="s">
        <v>1239</v>
      </c>
    </row>
    <row r="155" s="2" customFormat="1">
      <c r="A155" s="38"/>
      <c r="B155" s="39"/>
      <c r="C155" s="40"/>
      <c r="D155" s="234" t="s">
        <v>210</v>
      </c>
      <c r="E155" s="40"/>
      <c r="F155" s="235" t="s">
        <v>953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210</v>
      </c>
      <c r="AU155" s="17" t="s">
        <v>84</v>
      </c>
    </row>
    <row r="156" s="12" customFormat="1">
      <c r="A156" s="12"/>
      <c r="B156" s="239"/>
      <c r="C156" s="240"/>
      <c r="D156" s="234" t="s">
        <v>268</v>
      </c>
      <c r="E156" s="241" t="s">
        <v>1</v>
      </c>
      <c r="F156" s="242" t="s">
        <v>1240</v>
      </c>
      <c r="G156" s="240"/>
      <c r="H156" s="243">
        <v>34.579999999999998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9" t="s">
        <v>268</v>
      </c>
      <c r="AU156" s="249" t="s">
        <v>84</v>
      </c>
      <c r="AV156" s="12" t="s">
        <v>86</v>
      </c>
      <c r="AW156" s="12" t="s">
        <v>33</v>
      </c>
      <c r="AX156" s="12" t="s">
        <v>77</v>
      </c>
      <c r="AY156" s="249" t="s">
        <v>203</v>
      </c>
    </row>
    <row r="157" s="13" customFormat="1">
      <c r="A157" s="13"/>
      <c r="B157" s="250"/>
      <c r="C157" s="251"/>
      <c r="D157" s="234" t="s">
        <v>268</v>
      </c>
      <c r="E157" s="252" t="s">
        <v>1</v>
      </c>
      <c r="F157" s="253" t="s">
        <v>271</v>
      </c>
      <c r="G157" s="251"/>
      <c r="H157" s="254">
        <v>34.579999999999998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268</v>
      </c>
      <c r="AU157" s="260" t="s">
        <v>84</v>
      </c>
      <c r="AV157" s="13" t="s">
        <v>125</v>
      </c>
      <c r="AW157" s="13" t="s">
        <v>33</v>
      </c>
      <c r="AX157" s="13" t="s">
        <v>84</v>
      </c>
      <c r="AY157" s="260" t="s">
        <v>203</v>
      </c>
    </row>
    <row r="158" s="2" customFormat="1" ht="24.15" customHeight="1">
      <c r="A158" s="38"/>
      <c r="B158" s="39"/>
      <c r="C158" s="221" t="s">
        <v>247</v>
      </c>
      <c r="D158" s="221" t="s">
        <v>204</v>
      </c>
      <c r="E158" s="222" t="s">
        <v>956</v>
      </c>
      <c r="F158" s="223" t="s">
        <v>957</v>
      </c>
      <c r="G158" s="224" t="s">
        <v>207</v>
      </c>
      <c r="H158" s="225">
        <v>11.460000000000001</v>
      </c>
      <c r="I158" s="226"/>
      <c r="J158" s="227">
        <f>ROUND(I158*H158,2)</f>
        <v>0</v>
      </c>
      <c r="K158" s="223" t="s">
        <v>933</v>
      </c>
      <c r="L158" s="44"/>
      <c r="M158" s="228" t="s">
        <v>1</v>
      </c>
      <c r="N158" s="229" t="s">
        <v>42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125</v>
      </c>
      <c r="AT158" s="232" t="s">
        <v>204</v>
      </c>
      <c r="AU158" s="232" t="s">
        <v>84</v>
      </c>
      <c r="AY158" s="17" t="s">
        <v>203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84</v>
      </c>
      <c r="BK158" s="233">
        <f>ROUND(I158*H158,2)</f>
        <v>0</v>
      </c>
      <c r="BL158" s="17" t="s">
        <v>125</v>
      </c>
      <c r="BM158" s="232" t="s">
        <v>1241</v>
      </c>
    </row>
    <row r="159" s="2" customFormat="1">
      <c r="A159" s="38"/>
      <c r="B159" s="39"/>
      <c r="C159" s="40"/>
      <c r="D159" s="234" t="s">
        <v>210</v>
      </c>
      <c r="E159" s="40"/>
      <c r="F159" s="235" t="s">
        <v>957</v>
      </c>
      <c r="G159" s="40"/>
      <c r="H159" s="40"/>
      <c r="I159" s="236"/>
      <c r="J159" s="40"/>
      <c r="K159" s="40"/>
      <c r="L159" s="44"/>
      <c r="M159" s="237"/>
      <c r="N159" s="23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210</v>
      </c>
      <c r="AU159" s="17" t="s">
        <v>84</v>
      </c>
    </row>
    <row r="160" s="12" customFormat="1">
      <c r="A160" s="12"/>
      <c r="B160" s="239"/>
      <c r="C160" s="240"/>
      <c r="D160" s="234" t="s">
        <v>268</v>
      </c>
      <c r="E160" s="241" t="s">
        <v>1</v>
      </c>
      <c r="F160" s="242" t="s">
        <v>1242</v>
      </c>
      <c r="G160" s="240"/>
      <c r="H160" s="243">
        <v>11.460000000000001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9" t="s">
        <v>268</v>
      </c>
      <c r="AU160" s="249" t="s">
        <v>84</v>
      </c>
      <c r="AV160" s="12" t="s">
        <v>86</v>
      </c>
      <c r="AW160" s="12" t="s">
        <v>33</v>
      </c>
      <c r="AX160" s="12" t="s">
        <v>77</v>
      </c>
      <c r="AY160" s="249" t="s">
        <v>203</v>
      </c>
    </row>
    <row r="161" s="13" customFormat="1">
      <c r="A161" s="13"/>
      <c r="B161" s="250"/>
      <c r="C161" s="251"/>
      <c r="D161" s="234" t="s">
        <v>268</v>
      </c>
      <c r="E161" s="252" t="s">
        <v>1</v>
      </c>
      <c r="F161" s="253" t="s">
        <v>271</v>
      </c>
      <c r="G161" s="251"/>
      <c r="H161" s="254">
        <v>11.460000000000001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268</v>
      </c>
      <c r="AU161" s="260" t="s">
        <v>84</v>
      </c>
      <c r="AV161" s="13" t="s">
        <v>125</v>
      </c>
      <c r="AW161" s="13" t="s">
        <v>33</v>
      </c>
      <c r="AX161" s="13" t="s">
        <v>84</v>
      </c>
      <c r="AY161" s="260" t="s">
        <v>203</v>
      </c>
    </row>
    <row r="162" s="2" customFormat="1" ht="16.5" customHeight="1">
      <c r="A162" s="38"/>
      <c r="B162" s="39"/>
      <c r="C162" s="221" t="s">
        <v>253</v>
      </c>
      <c r="D162" s="221" t="s">
        <v>204</v>
      </c>
      <c r="E162" s="222" t="s">
        <v>960</v>
      </c>
      <c r="F162" s="223" t="s">
        <v>961</v>
      </c>
      <c r="G162" s="224" t="s">
        <v>220</v>
      </c>
      <c r="H162" s="225">
        <v>88.515000000000001</v>
      </c>
      <c r="I162" s="226"/>
      <c r="J162" s="227">
        <f>ROUND(I162*H162,2)</f>
        <v>0</v>
      </c>
      <c r="K162" s="223" t="s">
        <v>933</v>
      </c>
      <c r="L162" s="44"/>
      <c r="M162" s="228" t="s">
        <v>1</v>
      </c>
      <c r="N162" s="229" t="s">
        <v>42</v>
      </c>
      <c r="O162" s="91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125</v>
      </c>
      <c r="AT162" s="232" t="s">
        <v>204</v>
      </c>
      <c r="AU162" s="232" t="s">
        <v>84</v>
      </c>
      <c r="AY162" s="17" t="s">
        <v>203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84</v>
      </c>
      <c r="BK162" s="233">
        <f>ROUND(I162*H162,2)</f>
        <v>0</v>
      </c>
      <c r="BL162" s="17" t="s">
        <v>125</v>
      </c>
      <c r="BM162" s="232" t="s">
        <v>1243</v>
      </c>
    </row>
    <row r="163" s="2" customFormat="1">
      <c r="A163" s="38"/>
      <c r="B163" s="39"/>
      <c r="C163" s="40"/>
      <c r="D163" s="234" t="s">
        <v>210</v>
      </c>
      <c r="E163" s="40"/>
      <c r="F163" s="235" t="s">
        <v>961</v>
      </c>
      <c r="G163" s="40"/>
      <c r="H163" s="40"/>
      <c r="I163" s="236"/>
      <c r="J163" s="40"/>
      <c r="K163" s="40"/>
      <c r="L163" s="44"/>
      <c r="M163" s="237"/>
      <c r="N163" s="238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210</v>
      </c>
      <c r="AU163" s="17" t="s">
        <v>84</v>
      </c>
    </row>
    <row r="164" s="12" customFormat="1">
      <c r="A164" s="12"/>
      <c r="B164" s="239"/>
      <c r="C164" s="240"/>
      <c r="D164" s="234" t="s">
        <v>268</v>
      </c>
      <c r="E164" s="241" t="s">
        <v>1</v>
      </c>
      <c r="F164" s="242" t="s">
        <v>1244</v>
      </c>
      <c r="G164" s="240"/>
      <c r="H164" s="243">
        <v>88.515000000000001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9" t="s">
        <v>268</v>
      </c>
      <c r="AU164" s="249" t="s">
        <v>84</v>
      </c>
      <c r="AV164" s="12" t="s">
        <v>86</v>
      </c>
      <c r="AW164" s="12" t="s">
        <v>33</v>
      </c>
      <c r="AX164" s="12" t="s">
        <v>77</v>
      </c>
      <c r="AY164" s="249" t="s">
        <v>203</v>
      </c>
    </row>
    <row r="165" s="13" customFormat="1">
      <c r="A165" s="13"/>
      <c r="B165" s="250"/>
      <c r="C165" s="251"/>
      <c r="D165" s="234" t="s">
        <v>268</v>
      </c>
      <c r="E165" s="252" t="s">
        <v>1</v>
      </c>
      <c r="F165" s="253" t="s">
        <v>271</v>
      </c>
      <c r="G165" s="251"/>
      <c r="H165" s="254">
        <v>88.515000000000001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268</v>
      </c>
      <c r="AU165" s="260" t="s">
        <v>84</v>
      </c>
      <c r="AV165" s="13" t="s">
        <v>125</v>
      </c>
      <c r="AW165" s="13" t="s">
        <v>33</v>
      </c>
      <c r="AX165" s="13" t="s">
        <v>84</v>
      </c>
      <c r="AY165" s="260" t="s">
        <v>203</v>
      </c>
    </row>
    <row r="166" s="2" customFormat="1" ht="16.5" customHeight="1">
      <c r="A166" s="38"/>
      <c r="B166" s="39"/>
      <c r="C166" s="221" t="s">
        <v>8</v>
      </c>
      <c r="D166" s="221" t="s">
        <v>204</v>
      </c>
      <c r="E166" s="222" t="s">
        <v>964</v>
      </c>
      <c r="F166" s="223" t="s">
        <v>965</v>
      </c>
      <c r="G166" s="224" t="s">
        <v>213</v>
      </c>
      <c r="H166" s="225">
        <v>4</v>
      </c>
      <c r="I166" s="226"/>
      <c r="J166" s="227">
        <f>ROUND(I166*H166,2)</f>
        <v>0</v>
      </c>
      <c r="K166" s="223" t="s">
        <v>933</v>
      </c>
      <c r="L166" s="44"/>
      <c r="M166" s="228" t="s">
        <v>1</v>
      </c>
      <c r="N166" s="229" t="s">
        <v>42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125</v>
      </c>
      <c r="AT166" s="232" t="s">
        <v>204</v>
      </c>
      <c r="AU166" s="232" t="s">
        <v>84</v>
      </c>
      <c r="AY166" s="17" t="s">
        <v>203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84</v>
      </c>
      <c r="BK166" s="233">
        <f>ROUND(I166*H166,2)</f>
        <v>0</v>
      </c>
      <c r="BL166" s="17" t="s">
        <v>125</v>
      </c>
      <c r="BM166" s="232" t="s">
        <v>1245</v>
      </c>
    </row>
    <row r="167" s="2" customFormat="1">
      <c r="A167" s="38"/>
      <c r="B167" s="39"/>
      <c r="C167" s="40"/>
      <c r="D167" s="234" t="s">
        <v>210</v>
      </c>
      <c r="E167" s="40"/>
      <c r="F167" s="235" t="s">
        <v>965</v>
      </c>
      <c r="G167" s="40"/>
      <c r="H167" s="40"/>
      <c r="I167" s="236"/>
      <c r="J167" s="40"/>
      <c r="K167" s="40"/>
      <c r="L167" s="44"/>
      <c r="M167" s="237"/>
      <c r="N167" s="23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210</v>
      </c>
      <c r="AU167" s="17" t="s">
        <v>84</v>
      </c>
    </row>
    <row r="168" s="11" customFormat="1" ht="25.92" customHeight="1">
      <c r="A168" s="11"/>
      <c r="B168" s="207"/>
      <c r="C168" s="208"/>
      <c r="D168" s="209" t="s">
        <v>76</v>
      </c>
      <c r="E168" s="210" t="s">
        <v>94</v>
      </c>
      <c r="F168" s="210" t="s">
        <v>284</v>
      </c>
      <c r="G168" s="208"/>
      <c r="H168" s="208"/>
      <c r="I168" s="211"/>
      <c r="J168" s="212">
        <f>BK168</f>
        <v>0</v>
      </c>
      <c r="K168" s="208"/>
      <c r="L168" s="213"/>
      <c r="M168" s="214"/>
      <c r="N168" s="215"/>
      <c r="O168" s="215"/>
      <c r="P168" s="216">
        <f>SUM(P169:P184)</f>
        <v>0</v>
      </c>
      <c r="Q168" s="215"/>
      <c r="R168" s="216">
        <f>SUM(R169:R184)</f>
        <v>0</v>
      </c>
      <c r="S168" s="215"/>
      <c r="T168" s="217">
        <f>SUM(T169:T184)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8" t="s">
        <v>84</v>
      </c>
      <c r="AT168" s="219" t="s">
        <v>76</v>
      </c>
      <c r="AU168" s="219" t="s">
        <v>77</v>
      </c>
      <c r="AY168" s="218" t="s">
        <v>203</v>
      </c>
      <c r="BK168" s="220">
        <f>SUM(BK169:BK184)</f>
        <v>0</v>
      </c>
    </row>
    <row r="169" s="2" customFormat="1" ht="24.15" customHeight="1">
      <c r="A169" s="38"/>
      <c r="B169" s="39"/>
      <c r="C169" s="221" t="s">
        <v>263</v>
      </c>
      <c r="D169" s="221" t="s">
        <v>204</v>
      </c>
      <c r="E169" s="222" t="s">
        <v>1246</v>
      </c>
      <c r="F169" s="223" t="s">
        <v>1247</v>
      </c>
      <c r="G169" s="224" t="s">
        <v>266</v>
      </c>
      <c r="H169" s="225">
        <v>2</v>
      </c>
      <c r="I169" s="226"/>
      <c r="J169" s="227">
        <f>ROUND(I169*H169,2)</f>
        <v>0</v>
      </c>
      <c r="K169" s="223" t="s">
        <v>1</v>
      </c>
      <c r="L169" s="44"/>
      <c r="M169" s="228" t="s">
        <v>1</v>
      </c>
      <c r="N169" s="229" t="s">
        <v>42</v>
      </c>
      <c r="O169" s="91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125</v>
      </c>
      <c r="AT169" s="232" t="s">
        <v>204</v>
      </c>
      <c r="AU169" s="232" t="s">
        <v>84</v>
      </c>
      <c r="AY169" s="17" t="s">
        <v>203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84</v>
      </c>
      <c r="BK169" s="233">
        <f>ROUND(I169*H169,2)</f>
        <v>0</v>
      </c>
      <c r="BL169" s="17" t="s">
        <v>125</v>
      </c>
      <c r="BM169" s="232" t="s">
        <v>1248</v>
      </c>
    </row>
    <row r="170" s="2" customFormat="1">
      <c r="A170" s="38"/>
      <c r="B170" s="39"/>
      <c r="C170" s="40"/>
      <c r="D170" s="234" t="s">
        <v>210</v>
      </c>
      <c r="E170" s="40"/>
      <c r="F170" s="235" t="s">
        <v>1249</v>
      </c>
      <c r="G170" s="40"/>
      <c r="H170" s="40"/>
      <c r="I170" s="236"/>
      <c r="J170" s="40"/>
      <c r="K170" s="40"/>
      <c r="L170" s="44"/>
      <c r="M170" s="237"/>
      <c r="N170" s="23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210</v>
      </c>
      <c r="AU170" s="17" t="s">
        <v>84</v>
      </c>
    </row>
    <row r="171" s="2" customFormat="1" ht="16.5" customHeight="1">
      <c r="A171" s="38"/>
      <c r="B171" s="39"/>
      <c r="C171" s="221" t="s">
        <v>272</v>
      </c>
      <c r="D171" s="221" t="s">
        <v>204</v>
      </c>
      <c r="E171" s="222" t="s">
        <v>1250</v>
      </c>
      <c r="F171" s="223" t="s">
        <v>1251</v>
      </c>
      <c r="G171" s="224" t="s">
        <v>266</v>
      </c>
      <c r="H171" s="225">
        <v>2</v>
      </c>
      <c r="I171" s="226"/>
      <c r="J171" s="227">
        <f>ROUND(I171*H171,2)</f>
        <v>0</v>
      </c>
      <c r="K171" s="223" t="s">
        <v>1</v>
      </c>
      <c r="L171" s="44"/>
      <c r="M171" s="228" t="s">
        <v>1</v>
      </c>
      <c r="N171" s="229" t="s">
        <v>42</v>
      </c>
      <c r="O171" s="91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2" t="s">
        <v>125</v>
      </c>
      <c r="AT171" s="232" t="s">
        <v>204</v>
      </c>
      <c r="AU171" s="232" t="s">
        <v>84</v>
      </c>
      <c r="AY171" s="17" t="s">
        <v>203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7" t="s">
        <v>84</v>
      </c>
      <c r="BK171" s="233">
        <f>ROUND(I171*H171,2)</f>
        <v>0</v>
      </c>
      <c r="BL171" s="17" t="s">
        <v>125</v>
      </c>
      <c r="BM171" s="232" t="s">
        <v>1252</v>
      </c>
    </row>
    <row r="172" s="2" customFormat="1">
      <c r="A172" s="38"/>
      <c r="B172" s="39"/>
      <c r="C172" s="40"/>
      <c r="D172" s="234" t="s">
        <v>210</v>
      </c>
      <c r="E172" s="40"/>
      <c r="F172" s="235" t="s">
        <v>1251</v>
      </c>
      <c r="G172" s="40"/>
      <c r="H172" s="40"/>
      <c r="I172" s="236"/>
      <c r="J172" s="40"/>
      <c r="K172" s="40"/>
      <c r="L172" s="44"/>
      <c r="M172" s="237"/>
      <c r="N172" s="23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210</v>
      </c>
      <c r="AU172" s="17" t="s">
        <v>84</v>
      </c>
    </row>
    <row r="173" s="2" customFormat="1" ht="16.5" customHeight="1">
      <c r="A173" s="38"/>
      <c r="B173" s="39"/>
      <c r="C173" s="221" t="s">
        <v>277</v>
      </c>
      <c r="D173" s="221" t="s">
        <v>204</v>
      </c>
      <c r="E173" s="222" t="s">
        <v>1253</v>
      </c>
      <c r="F173" s="223" t="s">
        <v>1254</v>
      </c>
      <c r="G173" s="224" t="s">
        <v>207</v>
      </c>
      <c r="H173" s="225">
        <v>0.317</v>
      </c>
      <c r="I173" s="226"/>
      <c r="J173" s="227">
        <f>ROUND(I173*H173,2)</f>
        <v>0</v>
      </c>
      <c r="K173" s="223" t="s">
        <v>1</v>
      </c>
      <c r="L173" s="44"/>
      <c r="M173" s="228" t="s">
        <v>1</v>
      </c>
      <c r="N173" s="229" t="s">
        <v>42</v>
      </c>
      <c r="O173" s="91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125</v>
      </c>
      <c r="AT173" s="232" t="s">
        <v>204</v>
      </c>
      <c r="AU173" s="232" t="s">
        <v>84</v>
      </c>
      <c r="AY173" s="17" t="s">
        <v>203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84</v>
      </c>
      <c r="BK173" s="233">
        <f>ROUND(I173*H173,2)</f>
        <v>0</v>
      </c>
      <c r="BL173" s="17" t="s">
        <v>125</v>
      </c>
      <c r="BM173" s="232" t="s">
        <v>1255</v>
      </c>
    </row>
    <row r="174" s="2" customFormat="1">
      <c r="A174" s="38"/>
      <c r="B174" s="39"/>
      <c r="C174" s="40"/>
      <c r="D174" s="234" t="s">
        <v>210</v>
      </c>
      <c r="E174" s="40"/>
      <c r="F174" s="235" t="s">
        <v>1254</v>
      </c>
      <c r="G174" s="40"/>
      <c r="H174" s="40"/>
      <c r="I174" s="236"/>
      <c r="J174" s="40"/>
      <c r="K174" s="40"/>
      <c r="L174" s="44"/>
      <c r="M174" s="237"/>
      <c r="N174" s="23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210</v>
      </c>
      <c r="AU174" s="17" t="s">
        <v>84</v>
      </c>
    </row>
    <row r="175" s="12" customFormat="1">
      <c r="A175" s="12"/>
      <c r="B175" s="239"/>
      <c r="C175" s="240"/>
      <c r="D175" s="234" t="s">
        <v>268</v>
      </c>
      <c r="E175" s="241" t="s">
        <v>1</v>
      </c>
      <c r="F175" s="242" t="s">
        <v>1256</v>
      </c>
      <c r="G175" s="240"/>
      <c r="H175" s="243">
        <v>0.317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9" t="s">
        <v>268</v>
      </c>
      <c r="AU175" s="249" t="s">
        <v>84</v>
      </c>
      <c r="AV175" s="12" t="s">
        <v>86</v>
      </c>
      <c r="AW175" s="12" t="s">
        <v>33</v>
      </c>
      <c r="AX175" s="12" t="s">
        <v>77</v>
      </c>
      <c r="AY175" s="249" t="s">
        <v>203</v>
      </c>
    </row>
    <row r="176" s="13" customFormat="1">
      <c r="A176" s="13"/>
      <c r="B176" s="250"/>
      <c r="C176" s="251"/>
      <c r="D176" s="234" t="s">
        <v>268</v>
      </c>
      <c r="E176" s="252" t="s">
        <v>1</v>
      </c>
      <c r="F176" s="253" t="s">
        <v>271</v>
      </c>
      <c r="G176" s="251"/>
      <c r="H176" s="254">
        <v>0.317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268</v>
      </c>
      <c r="AU176" s="260" t="s">
        <v>84</v>
      </c>
      <c r="AV176" s="13" t="s">
        <v>125</v>
      </c>
      <c r="AW176" s="13" t="s">
        <v>33</v>
      </c>
      <c r="AX176" s="13" t="s">
        <v>84</v>
      </c>
      <c r="AY176" s="260" t="s">
        <v>203</v>
      </c>
    </row>
    <row r="177" s="2" customFormat="1" ht="16.5" customHeight="1">
      <c r="A177" s="38"/>
      <c r="B177" s="39"/>
      <c r="C177" s="221" t="s">
        <v>256</v>
      </c>
      <c r="D177" s="221" t="s">
        <v>204</v>
      </c>
      <c r="E177" s="222" t="s">
        <v>1257</v>
      </c>
      <c r="F177" s="223" t="s">
        <v>1258</v>
      </c>
      <c r="G177" s="224" t="s">
        <v>227</v>
      </c>
      <c r="H177" s="225">
        <v>17.600000000000001</v>
      </c>
      <c r="I177" s="226"/>
      <c r="J177" s="227">
        <f>ROUND(I177*H177,2)</f>
        <v>0</v>
      </c>
      <c r="K177" s="223" t="s">
        <v>1</v>
      </c>
      <c r="L177" s="44"/>
      <c r="M177" s="228" t="s">
        <v>1</v>
      </c>
      <c r="N177" s="229" t="s">
        <v>42</v>
      </c>
      <c r="O177" s="91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2" t="s">
        <v>125</v>
      </c>
      <c r="AT177" s="232" t="s">
        <v>204</v>
      </c>
      <c r="AU177" s="232" t="s">
        <v>84</v>
      </c>
      <c r="AY177" s="17" t="s">
        <v>203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84</v>
      </c>
      <c r="BK177" s="233">
        <f>ROUND(I177*H177,2)</f>
        <v>0</v>
      </c>
      <c r="BL177" s="17" t="s">
        <v>125</v>
      </c>
      <c r="BM177" s="232" t="s">
        <v>1259</v>
      </c>
    </row>
    <row r="178" s="2" customFormat="1">
      <c r="A178" s="38"/>
      <c r="B178" s="39"/>
      <c r="C178" s="40"/>
      <c r="D178" s="234" t="s">
        <v>210</v>
      </c>
      <c r="E178" s="40"/>
      <c r="F178" s="235" t="s">
        <v>1258</v>
      </c>
      <c r="G178" s="40"/>
      <c r="H178" s="40"/>
      <c r="I178" s="236"/>
      <c r="J178" s="40"/>
      <c r="K178" s="40"/>
      <c r="L178" s="44"/>
      <c r="M178" s="237"/>
      <c r="N178" s="23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210</v>
      </c>
      <c r="AU178" s="17" t="s">
        <v>84</v>
      </c>
    </row>
    <row r="179" s="12" customFormat="1">
      <c r="A179" s="12"/>
      <c r="B179" s="239"/>
      <c r="C179" s="240"/>
      <c r="D179" s="234" t="s">
        <v>268</v>
      </c>
      <c r="E179" s="241" t="s">
        <v>1</v>
      </c>
      <c r="F179" s="242" t="s">
        <v>1260</v>
      </c>
      <c r="G179" s="240"/>
      <c r="H179" s="243">
        <v>17.600000000000001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9" t="s">
        <v>268</v>
      </c>
      <c r="AU179" s="249" t="s">
        <v>84</v>
      </c>
      <c r="AV179" s="12" t="s">
        <v>86</v>
      </c>
      <c r="AW179" s="12" t="s">
        <v>33</v>
      </c>
      <c r="AX179" s="12" t="s">
        <v>77</v>
      </c>
      <c r="AY179" s="249" t="s">
        <v>203</v>
      </c>
    </row>
    <row r="180" s="13" customFormat="1">
      <c r="A180" s="13"/>
      <c r="B180" s="250"/>
      <c r="C180" s="251"/>
      <c r="D180" s="234" t="s">
        <v>268</v>
      </c>
      <c r="E180" s="252" t="s">
        <v>1</v>
      </c>
      <c r="F180" s="253" t="s">
        <v>271</v>
      </c>
      <c r="G180" s="251"/>
      <c r="H180" s="254">
        <v>17.600000000000001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268</v>
      </c>
      <c r="AU180" s="260" t="s">
        <v>84</v>
      </c>
      <c r="AV180" s="13" t="s">
        <v>125</v>
      </c>
      <c r="AW180" s="13" t="s">
        <v>33</v>
      </c>
      <c r="AX180" s="13" t="s">
        <v>84</v>
      </c>
      <c r="AY180" s="260" t="s">
        <v>203</v>
      </c>
    </row>
    <row r="181" s="2" customFormat="1" ht="24.15" customHeight="1">
      <c r="A181" s="38"/>
      <c r="B181" s="39"/>
      <c r="C181" s="221" t="s">
        <v>554</v>
      </c>
      <c r="D181" s="221" t="s">
        <v>204</v>
      </c>
      <c r="E181" s="222" t="s">
        <v>1261</v>
      </c>
      <c r="F181" s="223" t="s">
        <v>1262</v>
      </c>
      <c r="G181" s="224" t="s">
        <v>266</v>
      </c>
      <c r="H181" s="225">
        <v>2</v>
      </c>
      <c r="I181" s="226"/>
      <c r="J181" s="227">
        <f>ROUND(I181*H181,2)</f>
        <v>0</v>
      </c>
      <c r="K181" s="223" t="s">
        <v>1</v>
      </c>
      <c r="L181" s="44"/>
      <c r="M181" s="228" t="s">
        <v>1</v>
      </c>
      <c r="N181" s="229" t="s">
        <v>42</v>
      </c>
      <c r="O181" s="91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2" t="s">
        <v>125</v>
      </c>
      <c r="AT181" s="232" t="s">
        <v>204</v>
      </c>
      <c r="AU181" s="232" t="s">
        <v>84</v>
      </c>
      <c r="AY181" s="17" t="s">
        <v>203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84</v>
      </c>
      <c r="BK181" s="233">
        <f>ROUND(I181*H181,2)</f>
        <v>0</v>
      </c>
      <c r="BL181" s="17" t="s">
        <v>125</v>
      </c>
      <c r="BM181" s="232" t="s">
        <v>1263</v>
      </c>
    </row>
    <row r="182" s="2" customFormat="1">
      <c r="A182" s="38"/>
      <c r="B182" s="39"/>
      <c r="C182" s="40"/>
      <c r="D182" s="234" t="s">
        <v>210</v>
      </c>
      <c r="E182" s="40"/>
      <c r="F182" s="235" t="s">
        <v>1262</v>
      </c>
      <c r="G182" s="40"/>
      <c r="H182" s="40"/>
      <c r="I182" s="236"/>
      <c r="J182" s="40"/>
      <c r="K182" s="40"/>
      <c r="L182" s="44"/>
      <c r="M182" s="237"/>
      <c r="N182" s="23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210</v>
      </c>
      <c r="AU182" s="17" t="s">
        <v>84</v>
      </c>
    </row>
    <row r="183" s="2" customFormat="1" ht="16.5" customHeight="1">
      <c r="A183" s="38"/>
      <c r="B183" s="39"/>
      <c r="C183" s="221" t="s">
        <v>558</v>
      </c>
      <c r="D183" s="221" t="s">
        <v>204</v>
      </c>
      <c r="E183" s="222" t="s">
        <v>1264</v>
      </c>
      <c r="F183" s="223" t="s">
        <v>1265</v>
      </c>
      <c r="G183" s="224" t="s">
        <v>266</v>
      </c>
      <c r="H183" s="225">
        <v>2</v>
      </c>
      <c r="I183" s="226"/>
      <c r="J183" s="227">
        <f>ROUND(I183*H183,2)</f>
        <v>0</v>
      </c>
      <c r="K183" s="223" t="s">
        <v>933</v>
      </c>
      <c r="L183" s="44"/>
      <c r="M183" s="228" t="s">
        <v>1</v>
      </c>
      <c r="N183" s="229" t="s">
        <v>42</v>
      </c>
      <c r="O183" s="91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2" t="s">
        <v>125</v>
      </c>
      <c r="AT183" s="232" t="s">
        <v>204</v>
      </c>
      <c r="AU183" s="232" t="s">
        <v>84</v>
      </c>
      <c r="AY183" s="17" t="s">
        <v>203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84</v>
      </c>
      <c r="BK183" s="233">
        <f>ROUND(I183*H183,2)</f>
        <v>0</v>
      </c>
      <c r="BL183" s="17" t="s">
        <v>125</v>
      </c>
      <c r="BM183" s="232" t="s">
        <v>1266</v>
      </c>
    </row>
    <row r="184" s="2" customFormat="1">
      <c r="A184" s="38"/>
      <c r="B184" s="39"/>
      <c r="C184" s="40"/>
      <c r="D184" s="234" t="s">
        <v>210</v>
      </c>
      <c r="E184" s="40"/>
      <c r="F184" s="235" t="s">
        <v>1265</v>
      </c>
      <c r="G184" s="40"/>
      <c r="H184" s="40"/>
      <c r="I184" s="236"/>
      <c r="J184" s="40"/>
      <c r="K184" s="40"/>
      <c r="L184" s="44"/>
      <c r="M184" s="237"/>
      <c r="N184" s="23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210</v>
      </c>
      <c r="AU184" s="17" t="s">
        <v>84</v>
      </c>
    </row>
    <row r="185" s="11" customFormat="1" ht="25.92" customHeight="1">
      <c r="A185" s="11"/>
      <c r="B185" s="207"/>
      <c r="C185" s="208"/>
      <c r="D185" s="209" t="s">
        <v>76</v>
      </c>
      <c r="E185" s="210" t="s">
        <v>125</v>
      </c>
      <c r="F185" s="210" t="s">
        <v>202</v>
      </c>
      <c r="G185" s="208"/>
      <c r="H185" s="208"/>
      <c r="I185" s="211"/>
      <c r="J185" s="212">
        <f>BK185</f>
        <v>0</v>
      </c>
      <c r="K185" s="208"/>
      <c r="L185" s="213"/>
      <c r="M185" s="214"/>
      <c r="N185" s="215"/>
      <c r="O185" s="215"/>
      <c r="P185" s="216">
        <f>SUM(P186:P197)</f>
        <v>0</v>
      </c>
      <c r="Q185" s="215"/>
      <c r="R185" s="216">
        <f>SUM(R186:R197)</f>
        <v>0</v>
      </c>
      <c r="S185" s="215"/>
      <c r="T185" s="217">
        <f>SUM(T186:T197)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18" t="s">
        <v>84</v>
      </c>
      <c r="AT185" s="219" t="s">
        <v>76</v>
      </c>
      <c r="AU185" s="219" t="s">
        <v>77</v>
      </c>
      <c r="AY185" s="218" t="s">
        <v>203</v>
      </c>
      <c r="BK185" s="220">
        <f>SUM(BK186:BK197)</f>
        <v>0</v>
      </c>
    </row>
    <row r="186" s="2" customFormat="1" ht="16.5" customHeight="1">
      <c r="A186" s="38"/>
      <c r="B186" s="39"/>
      <c r="C186" s="221" t="s">
        <v>562</v>
      </c>
      <c r="D186" s="221" t="s">
        <v>204</v>
      </c>
      <c r="E186" s="222" t="s">
        <v>967</v>
      </c>
      <c r="F186" s="223" t="s">
        <v>968</v>
      </c>
      <c r="G186" s="224" t="s">
        <v>207</v>
      </c>
      <c r="H186" s="225">
        <v>3.4199999999999999</v>
      </c>
      <c r="I186" s="226"/>
      <c r="J186" s="227">
        <f>ROUND(I186*H186,2)</f>
        <v>0</v>
      </c>
      <c r="K186" s="223" t="s">
        <v>933</v>
      </c>
      <c r="L186" s="44"/>
      <c r="M186" s="228" t="s">
        <v>1</v>
      </c>
      <c r="N186" s="229" t="s">
        <v>42</v>
      </c>
      <c r="O186" s="91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125</v>
      </c>
      <c r="AT186" s="232" t="s">
        <v>204</v>
      </c>
      <c r="AU186" s="232" t="s">
        <v>84</v>
      </c>
      <c r="AY186" s="17" t="s">
        <v>203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84</v>
      </c>
      <c r="BK186" s="233">
        <f>ROUND(I186*H186,2)</f>
        <v>0</v>
      </c>
      <c r="BL186" s="17" t="s">
        <v>125</v>
      </c>
      <c r="BM186" s="232" t="s">
        <v>1267</v>
      </c>
    </row>
    <row r="187" s="2" customFormat="1">
      <c r="A187" s="38"/>
      <c r="B187" s="39"/>
      <c r="C187" s="40"/>
      <c r="D187" s="234" t="s">
        <v>210</v>
      </c>
      <c r="E187" s="40"/>
      <c r="F187" s="235" t="s">
        <v>968</v>
      </c>
      <c r="G187" s="40"/>
      <c r="H187" s="40"/>
      <c r="I187" s="236"/>
      <c r="J187" s="40"/>
      <c r="K187" s="40"/>
      <c r="L187" s="44"/>
      <c r="M187" s="237"/>
      <c r="N187" s="23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210</v>
      </c>
      <c r="AU187" s="17" t="s">
        <v>84</v>
      </c>
    </row>
    <row r="188" s="12" customFormat="1">
      <c r="A188" s="12"/>
      <c r="B188" s="239"/>
      <c r="C188" s="240"/>
      <c r="D188" s="234" t="s">
        <v>268</v>
      </c>
      <c r="E188" s="241" t="s">
        <v>1</v>
      </c>
      <c r="F188" s="242" t="s">
        <v>1268</v>
      </c>
      <c r="G188" s="240"/>
      <c r="H188" s="243">
        <v>3.4199999999999999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9" t="s">
        <v>268</v>
      </c>
      <c r="AU188" s="249" t="s">
        <v>84</v>
      </c>
      <c r="AV188" s="12" t="s">
        <v>86</v>
      </c>
      <c r="AW188" s="12" t="s">
        <v>33</v>
      </c>
      <c r="AX188" s="12" t="s">
        <v>77</v>
      </c>
      <c r="AY188" s="249" t="s">
        <v>203</v>
      </c>
    </row>
    <row r="189" s="13" customFormat="1">
      <c r="A189" s="13"/>
      <c r="B189" s="250"/>
      <c r="C189" s="251"/>
      <c r="D189" s="234" t="s">
        <v>268</v>
      </c>
      <c r="E189" s="252" t="s">
        <v>1</v>
      </c>
      <c r="F189" s="253" t="s">
        <v>271</v>
      </c>
      <c r="G189" s="251"/>
      <c r="H189" s="254">
        <v>3.4199999999999999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268</v>
      </c>
      <c r="AU189" s="260" t="s">
        <v>84</v>
      </c>
      <c r="AV189" s="13" t="s">
        <v>125</v>
      </c>
      <c r="AW189" s="13" t="s">
        <v>33</v>
      </c>
      <c r="AX189" s="13" t="s">
        <v>84</v>
      </c>
      <c r="AY189" s="260" t="s">
        <v>203</v>
      </c>
    </row>
    <row r="190" s="2" customFormat="1" ht="16.5" customHeight="1">
      <c r="A190" s="38"/>
      <c r="B190" s="39"/>
      <c r="C190" s="221" t="s">
        <v>566</v>
      </c>
      <c r="D190" s="221" t="s">
        <v>204</v>
      </c>
      <c r="E190" s="222" t="s">
        <v>1269</v>
      </c>
      <c r="F190" s="223" t="s">
        <v>1270</v>
      </c>
      <c r="G190" s="224" t="s">
        <v>207</v>
      </c>
      <c r="H190" s="225">
        <v>1.8500000000000001</v>
      </c>
      <c r="I190" s="226"/>
      <c r="J190" s="227">
        <f>ROUND(I190*H190,2)</f>
        <v>0</v>
      </c>
      <c r="K190" s="223" t="s">
        <v>933</v>
      </c>
      <c r="L190" s="44"/>
      <c r="M190" s="228" t="s">
        <v>1</v>
      </c>
      <c r="N190" s="229" t="s">
        <v>42</v>
      </c>
      <c r="O190" s="91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2" t="s">
        <v>125</v>
      </c>
      <c r="AT190" s="232" t="s">
        <v>204</v>
      </c>
      <c r="AU190" s="232" t="s">
        <v>84</v>
      </c>
      <c r="AY190" s="17" t="s">
        <v>203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84</v>
      </c>
      <c r="BK190" s="233">
        <f>ROUND(I190*H190,2)</f>
        <v>0</v>
      </c>
      <c r="BL190" s="17" t="s">
        <v>125</v>
      </c>
      <c r="BM190" s="232" t="s">
        <v>1271</v>
      </c>
    </row>
    <row r="191" s="2" customFormat="1">
      <c r="A191" s="38"/>
      <c r="B191" s="39"/>
      <c r="C191" s="40"/>
      <c r="D191" s="234" t="s">
        <v>210</v>
      </c>
      <c r="E191" s="40"/>
      <c r="F191" s="235" t="s">
        <v>1270</v>
      </c>
      <c r="G191" s="40"/>
      <c r="H191" s="40"/>
      <c r="I191" s="236"/>
      <c r="J191" s="40"/>
      <c r="K191" s="40"/>
      <c r="L191" s="44"/>
      <c r="M191" s="237"/>
      <c r="N191" s="23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210</v>
      </c>
      <c r="AU191" s="17" t="s">
        <v>84</v>
      </c>
    </row>
    <row r="192" s="12" customFormat="1">
      <c r="A192" s="12"/>
      <c r="B192" s="239"/>
      <c r="C192" s="240"/>
      <c r="D192" s="234" t="s">
        <v>268</v>
      </c>
      <c r="E192" s="241" t="s">
        <v>1</v>
      </c>
      <c r="F192" s="242" t="s">
        <v>1272</v>
      </c>
      <c r="G192" s="240"/>
      <c r="H192" s="243">
        <v>1.8500000000000001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9" t="s">
        <v>268</v>
      </c>
      <c r="AU192" s="249" t="s">
        <v>84</v>
      </c>
      <c r="AV192" s="12" t="s">
        <v>86</v>
      </c>
      <c r="AW192" s="12" t="s">
        <v>33</v>
      </c>
      <c r="AX192" s="12" t="s">
        <v>77</v>
      </c>
      <c r="AY192" s="249" t="s">
        <v>203</v>
      </c>
    </row>
    <row r="193" s="13" customFormat="1">
      <c r="A193" s="13"/>
      <c r="B193" s="250"/>
      <c r="C193" s="251"/>
      <c r="D193" s="234" t="s">
        <v>268</v>
      </c>
      <c r="E193" s="252" t="s">
        <v>1</v>
      </c>
      <c r="F193" s="253" t="s">
        <v>271</v>
      </c>
      <c r="G193" s="251"/>
      <c r="H193" s="254">
        <v>1.8500000000000001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268</v>
      </c>
      <c r="AU193" s="260" t="s">
        <v>84</v>
      </c>
      <c r="AV193" s="13" t="s">
        <v>125</v>
      </c>
      <c r="AW193" s="13" t="s">
        <v>33</v>
      </c>
      <c r="AX193" s="13" t="s">
        <v>84</v>
      </c>
      <c r="AY193" s="260" t="s">
        <v>203</v>
      </c>
    </row>
    <row r="194" s="2" customFormat="1" ht="16.5" customHeight="1">
      <c r="A194" s="38"/>
      <c r="B194" s="39"/>
      <c r="C194" s="221" t="s">
        <v>7</v>
      </c>
      <c r="D194" s="221" t="s">
        <v>204</v>
      </c>
      <c r="E194" s="222" t="s">
        <v>1273</v>
      </c>
      <c r="F194" s="223" t="s">
        <v>1274</v>
      </c>
      <c r="G194" s="224" t="s">
        <v>207</v>
      </c>
      <c r="H194" s="225">
        <v>0.44</v>
      </c>
      <c r="I194" s="226"/>
      <c r="J194" s="227">
        <f>ROUND(I194*H194,2)</f>
        <v>0</v>
      </c>
      <c r="K194" s="223" t="s">
        <v>933</v>
      </c>
      <c r="L194" s="44"/>
      <c r="M194" s="228" t="s">
        <v>1</v>
      </c>
      <c r="N194" s="229" t="s">
        <v>42</v>
      </c>
      <c r="O194" s="91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2" t="s">
        <v>125</v>
      </c>
      <c r="AT194" s="232" t="s">
        <v>204</v>
      </c>
      <c r="AU194" s="232" t="s">
        <v>84</v>
      </c>
      <c r="AY194" s="17" t="s">
        <v>203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84</v>
      </c>
      <c r="BK194" s="233">
        <f>ROUND(I194*H194,2)</f>
        <v>0</v>
      </c>
      <c r="BL194" s="17" t="s">
        <v>125</v>
      </c>
      <c r="BM194" s="232" t="s">
        <v>1275</v>
      </c>
    </row>
    <row r="195" s="2" customFormat="1">
      <c r="A195" s="38"/>
      <c r="B195" s="39"/>
      <c r="C195" s="40"/>
      <c r="D195" s="234" t="s">
        <v>210</v>
      </c>
      <c r="E195" s="40"/>
      <c r="F195" s="235" t="s">
        <v>1274</v>
      </c>
      <c r="G195" s="40"/>
      <c r="H195" s="40"/>
      <c r="I195" s="236"/>
      <c r="J195" s="40"/>
      <c r="K195" s="40"/>
      <c r="L195" s="44"/>
      <c r="M195" s="237"/>
      <c r="N195" s="23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210</v>
      </c>
      <c r="AU195" s="17" t="s">
        <v>84</v>
      </c>
    </row>
    <row r="196" s="12" customFormat="1">
      <c r="A196" s="12"/>
      <c r="B196" s="239"/>
      <c r="C196" s="240"/>
      <c r="D196" s="234" t="s">
        <v>268</v>
      </c>
      <c r="E196" s="241" t="s">
        <v>1</v>
      </c>
      <c r="F196" s="242" t="s">
        <v>1276</v>
      </c>
      <c r="G196" s="240"/>
      <c r="H196" s="243">
        <v>0.44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9" t="s">
        <v>268</v>
      </c>
      <c r="AU196" s="249" t="s">
        <v>84</v>
      </c>
      <c r="AV196" s="12" t="s">
        <v>86</v>
      </c>
      <c r="AW196" s="12" t="s">
        <v>33</v>
      </c>
      <c r="AX196" s="12" t="s">
        <v>77</v>
      </c>
      <c r="AY196" s="249" t="s">
        <v>203</v>
      </c>
    </row>
    <row r="197" s="13" customFormat="1">
      <c r="A197" s="13"/>
      <c r="B197" s="250"/>
      <c r="C197" s="251"/>
      <c r="D197" s="234" t="s">
        <v>268</v>
      </c>
      <c r="E197" s="252" t="s">
        <v>1</v>
      </c>
      <c r="F197" s="253" t="s">
        <v>271</v>
      </c>
      <c r="G197" s="251"/>
      <c r="H197" s="254">
        <v>0.44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268</v>
      </c>
      <c r="AU197" s="260" t="s">
        <v>84</v>
      </c>
      <c r="AV197" s="13" t="s">
        <v>125</v>
      </c>
      <c r="AW197" s="13" t="s">
        <v>33</v>
      </c>
      <c r="AX197" s="13" t="s">
        <v>84</v>
      </c>
      <c r="AY197" s="260" t="s">
        <v>203</v>
      </c>
    </row>
    <row r="198" s="11" customFormat="1" ht="25.92" customHeight="1">
      <c r="A198" s="11"/>
      <c r="B198" s="207"/>
      <c r="C198" s="208"/>
      <c r="D198" s="209" t="s">
        <v>76</v>
      </c>
      <c r="E198" s="210" t="s">
        <v>237</v>
      </c>
      <c r="F198" s="210" t="s">
        <v>1002</v>
      </c>
      <c r="G198" s="208"/>
      <c r="H198" s="208"/>
      <c r="I198" s="211"/>
      <c r="J198" s="212">
        <f>BK198</f>
        <v>0</v>
      </c>
      <c r="K198" s="208"/>
      <c r="L198" s="213"/>
      <c r="M198" s="214"/>
      <c r="N198" s="215"/>
      <c r="O198" s="215"/>
      <c r="P198" s="216">
        <f>SUM(P199:P254)</f>
        <v>0</v>
      </c>
      <c r="Q198" s="215"/>
      <c r="R198" s="216">
        <f>SUM(R199:R254)</f>
        <v>0</v>
      </c>
      <c r="S198" s="215"/>
      <c r="T198" s="217">
        <f>SUM(T199:T254)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8" t="s">
        <v>84</v>
      </c>
      <c r="AT198" s="219" t="s">
        <v>76</v>
      </c>
      <c r="AU198" s="219" t="s">
        <v>77</v>
      </c>
      <c r="AY198" s="218" t="s">
        <v>203</v>
      </c>
      <c r="BK198" s="220">
        <f>SUM(BK199:BK254)</f>
        <v>0</v>
      </c>
    </row>
    <row r="199" s="2" customFormat="1" ht="24.15" customHeight="1">
      <c r="A199" s="38"/>
      <c r="B199" s="39"/>
      <c r="C199" s="221" t="s">
        <v>576</v>
      </c>
      <c r="D199" s="221" t="s">
        <v>204</v>
      </c>
      <c r="E199" s="222" t="s">
        <v>1003</v>
      </c>
      <c r="F199" s="223" t="s">
        <v>1004</v>
      </c>
      <c r="G199" s="224" t="s">
        <v>213</v>
      </c>
      <c r="H199" s="225">
        <v>18.899999999999999</v>
      </c>
      <c r="I199" s="226"/>
      <c r="J199" s="227">
        <f>ROUND(I199*H199,2)</f>
        <v>0</v>
      </c>
      <c r="K199" s="223" t="s">
        <v>1</v>
      </c>
      <c r="L199" s="44"/>
      <c r="M199" s="228" t="s">
        <v>1</v>
      </c>
      <c r="N199" s="229" t="s">
        <v>42</v>
      </c>
      <c r="O199" s="91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125</v>
      </c>
      <c r="AT199" s="232" t="s">
        <v>204</v>
      </c>
      <c r="AU199" s="232" t="s">
        <v>84</v>
      </c>
      <c r="AY199" s="17" t="s">
        <v>203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84</v>
      </c>
      <c r="BK199" s="233">
        <f>ROUND(I199*H199,2)</f>
        <v>0</v>
      </c>
      <c r="BL199" s="17" t="s">
        <v>125</v>
      </c>
      <c r="BM199" s="232" t="s">
        <v>1277</v>
      </c>
    </row>
    <row r="200" s="2" customFormat="1">
      <c r="A200" s="38"/>
      <c r="B200" s="39"/>
      <c r="C200" s="40"/>
      <c r="D200" s="234" t="s">
        <v>210</v>
      </c>
      <c r="E200" s="40"/>
      <c r="F200" s="235" t="s">
        <v>1004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210</v>
      </c>
      <c r="AU200" s="17" t="s">
        <v>84</v>
      </c>
    </row>
    <row r="201" s="15" customFormat="1">
      <c r="A201" s="15"/>
      <c r="B201" s="284"/>
      <c r="C201" s="285"/>
      <c r="D201" s="234" t="s">
        <v>268</v>
      </c>
      <c r="E201" s="286" t="s">
        <v>1</v>
      </c>
      <c r="F201" s="287" t="s">
        <v>1278</v>
      </c>
      <c r="G201" s="285"/>
      <c r="H201" s="286" t="s">
        <v>1</v>
      </c>
      <c r="I201" s="288"/>
      <c r="J201" s="285"/>
      <c r="K201" s="285"/>
      <c r="L201" s="289"/>
      <c r="M201" s="290"/>
      <c r="N201" s="291"/>
      <c r="O201" s="291"/>
      <c r="P201" s="291"/>
      <c r="Q201" s="291"/>
      <c r="R201" s="291"/>
      <c r="S201" s="291"/>
      <c r="T201" s="29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3" t="s">
        <v>268</v>
      </c>
      <c r="AU201" s="293" t="s">
        <v>84</v>
      </c>
      <c r="AV201" s="15" t="s">
        <v>84</v>
      </c>
      <c r="AW201" s="15" t="s">
        <v>33</v>
      </c>
      <c r="AX201" s="15" t="s">
        <v>77</v>
      </c>
      <c r="AY201" s="293" t="s">
        <v>203</v>
      </c>
    </row>
    <row r="202" s="15" customFormat="1">
      <c r="A202" s="15"/>
      <c r="B202" s="284"/>
      <c r="C202" s="285"/>
      <c r="D202" s="234" t="s">
        <v>268</v>
      </c>
      <c r="E202" s="286" t="s">
        <v>1</v>
      </c>
      <c r="F202" s="287" t="s">
        <v>1007</v>
      </c>
      <c r="G202" s="285"/>
      <c r="H202" s="286" t="s">
        <v>1</v>
      </c>
      <c r="I202" s="288"/>
      <c r="J202" s="285"/>
      <c r="K202" s="285"/>
      <c r="L202" s="289"/>
      <c r="M202" s="290"/>
      <c r="N202" s="291"/>
      <c r="O202" s="291"/>
      <c r="P202" s="291"/>
      <c r="Q202" s="291"/>
      <c r="R202" s="291"/>
      <c r="S202" s="291"/>
      <c r="T202" s="29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3" t="s">
        <v>268</v>
      </c>
      <c r="AU202" s="293" t="s">
        <v>84</v>
      </c>
      <c r="AV202" s="15" t="s">
        <v>84</v>
      </c>
      <c r="AW202" s="15" t="s">
        <v>33</v>
      </c>
      <c r="AX202" s="15" t="s">
        <v>77</v>
      </c>
      <c r="AY202" s="293" t="s">
        <v>203</v>
      </c>
    </row>
    <row r="203" s="12" customFormat="1">
      <c r="A203" s="12"/>
      <c r="B203" s="239"/>
      <c r="C203" s="240"/>
      <c r="D203" s="234" t="s">
        <v>268</v>
      </c>
      <c r="E203" s="241" t="s">
        <v>1</v>
      </c>
      <c r="F203" s="242" t="s">
        <v>1279</v>
      </c>
      <c r="G203" s="240"/>
      <c r="H203" s="243">
        <v>18.899999999999999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9" t="s">
        <v>268</v>
      </c>
      <c r="AU203" s="249" t="s">
        <v>84</v>
      </c>
      <c r="AV203" s="12" t="s">
        <v>86</v>
      </c>
      <c r="AW203" s="12" t="s">
        <v>33</v>
      </c>
      <c r="AX203" s="12" t="s">
        <v>77</v>
      </c>
      <c r="AY203" s="249" t="s">
        <v>203</v>
      </c>
    </row>
    <row r="204" s="13" customFormat="1">
      <c r="A204" s="13"/>
      <c r="B204" s="250"/>
      <c r="C204" s="251"/>
      <c r="D204" s="234" t="s">
        <v>268</v>
      </c>
      <c r="E204" s="252" t="s">
        <v>1</v>
      </c>
      <c r="F204" s="253" t="s">
        <v>271</v>
      </c>
      <c r="G204" s="251"/>
      <c r="H204" s="254">
        <v>18.899999999999999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268</v>
      </c>
      <c r="AU204" s="260" t="s">
        <v>84</v>
      </c>
      <c r="AV204" s="13" t="s">
        <v>125</v>
      </c>
      <c r="AW204" s="13" t="s">
        <v>33</v>
      </c>
      <c r="AX204" s="13" t="s">
        <v>84</v>
      </c>
      <c r="AY204" s="260" t="s">
        <v>203</v>
      </c>
    </row>
    <row r="205" s="2" customFormat="1" ht="24.15" customHeight="1">
      <c r="A205" s="38"/>
      <c r="B205" s="39"/>
      <c r="C205" s="221" t="s">
        <v>581</v>
      </c>
      <c r="D205" s="221" t="s">
        <v>204</v>
      </c>
      <c r="E205" s="222" t="s">
        <v>1280</v>
      </c>
      <c r="F205" s="223" t="s">
        <v>1281</v>
      </c>
      <c r="G205" s="224" t="s">
        <v>213</v>
      </c>
      <c r="H205" s="225">
        <v>21</v>
      </c>
      <c r="I205" s="226"/>
      <c r="J205" s="227">
        <f>ROUND(I205*H205,2)</f>
        <v>0</v>
      </c>
      <c r="K205" s="223" t="s">
        <v>1</v>
      </c>
      <c r="L205" s="44"/>
      <c r="M205" s="228" t="s">
        <v>1</v>
      </c>
      <c r="N205" s="229" t="s">
        <v>42</v>
      </c>
      <c r="O205" s="91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2" t="s">
        <v>125</v>
      </c>
      <c r="AT205" s="232" t="s">
        <v>204</v>
      </c>
      <c r="AU205" s="232" t="s">
        <v>84</v>
      </c>
      <c r="AY205" s="17" t="s">
        <v>203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84</v>
      </c>
      <c r="BK205" s="233">
        <f>ROUND(I205*H205,2)</f>
        <v>0</v>
      </c>
      <c r="BL205" s="17" t="s">
        <v>125</v>
      </c>
      <c r="BM205" s="232" t="s">
        <v>1282</v>
      </c>
    </row>
    <row r="206" s="2" customFormat="1">
      <c r="A206" s="38"/>
      <c r="B206" s="39"/>
      <c r="C206" s="40"/>
      <c r="D206" s="234" t="s">
        <v>210</v>
      </c>
      <c r="E206" s="40"/>
      <c r="F206" s="235" t="s">
        <v>1281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210</v>
      </c>
      <c r="AU206" s="17" t="s">
        <v>84</v>
      </c>
    </row>
    <row r="207" s="15" customFormat="1">
      <c r="A207" s="15"/>
      <c r="B207" s="284"/>
      <c r="C207" s="285"/>
      <c r="D207" s="234" t="s">
        <v>268</v>
      </c>
      <c r="E207" s="286" t="s">
        <v>1</v>
      </c>
      <c r="F207" s="287" t="s">
        <v>1283</v>
      </c>
      <c r="G207" s="285"/>
      <c r="H207" s="286" t="s">
        <v>1</v>
      </c>
      <c r="I207" s="288"/>
      <c r="J207" s="285"/>
      <c r="K207" s="285"/>
      <c r="L207" s="289"/>
      <c r="M207" s="290"/>
      <c r="N207" s="291"/>
      <c r="O207" s="291"/>
      <c r="P207" s="291"/>
      <c r="Q207" s="291"/>
      <c r="R207" s="291"/>
      <c r="S207" s="291"/>
      <c r="T207" s="29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3" t="s">
        <v>268</v>
      </c>
      <c r="AU207" s="293" t="s">
        <v>84</v>
      </c>
      <c r="AV207" s="15" t="s">
        <v>84</v>
      </c>
      <c r="AW207" s="15" t="s">
        <v>33</v>
      </c>
      <c r="AX207" s="15" t="s">
        <v>77</v>
      </c>
      <c r="AY207" s="293" t="s">
        <v>203</v>
      </c>
    </row>
    <row r="208" s="15" customFormat="1">
      <c r="A208" s="15"/>
      <c r="B208" s="284"/>
      <c r="C208" s="285"/>
      <c r="D208" s="234" t="s">
        <v>268</v>
      </c>
      <c r="E208" s="286" t="s">
        <v>1</v>
      </c>
      <c r="F208" s="287" t="s">
        <v>1007</v>
      </c>
      <c r="G208" s="285"/>
      <c r="H208" s="286" t="s">
        <v>1</v>
      </c>
      <c r="I208" s="288"/>
      <c r="J208" s="285"/>
      <c r="K208" s="285"/>
      <c r="L208" s="289"/>
      <c r="M208" s="290"/>
      <c r="N208" s="291"/>
      <c r="O208" s="291"/>
      <c r="P208" s="291"/>
      <c r="Q208" s="291"/>
      <c r="R208" s="291"/>
      <c r="S208" s="291"/>
      <c r="T208" s="29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93" t="s">
        <v>268</v>
      </c>
      <c r="AU208" s="293" t="s">
        <v>84</v>
      </c>
      <c r="AV208" s="15" t="s">
        <v>84</v>
      </c>
      <c r="AW208" s="15" t="s">
        <v>33</v>
      </c>
      <c r="AX208" s="15" t="s">
        <v>77</v>
      </c>
      <c r="AY208" s="293" t="s">
        <v>203</v>
      </c>
    </row>
    <row r="209" s="12" customFormat="1">
      <c r="A209" s="12"/>
      <c r="B209" s="239"/>
      <c r="C209" s="240"/>
      <c r="D209" s="234" t="s">
        <v>268</v>
      </c>
      <c r="E209" s="241" t="s">
        <v>1</v>
      </c>
      <c r="F209" s="242" t="s">
        <v>1284</v>
      </c>
      <c r="G209" s="240"/>
      <c r="H209" s="243">
        <v>21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9" t="s">
        <v>268</v>
      </c>
      <c r="AU209" s="249" t="s">
        <v>84</v>
      </c>
      <c r="AV209" s="12" t="s">
        <v>86</v>
      </c>
      <c r="AW209" s="12" t="s">
        <v>33</v>
      </c>
      <c r="AX209" s="12" t="s">
        <v>77</v>
      </c>
      <c r="AY209" s="249" t="s">
        <v>203</v>
      </c>
    </row>
    <row r="210" s="13" customFormat="1">
      <c r="A210" s="13"/>
      <c r="B210" s="250"/>
      <c r="C210" s="251"/>
      <c r="D210" s="234" t="s">
        <v>268</v>
      </c>
      <c r="E210" s="252" t="s">
        <v>1</v>
      </c>
      <c r="F210" s="253" t="s">
        <v>271</v>
      </c>
      <c r="G210" s="251"/>
      <c r="H210" s="254">
        <v>21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268</v>
      </c>
      <c r="AU210" s="260" t="s">
        <v>84</v>
      </c>
      <c r="AV210" s="13" t="s">
        <v>125</v>
      </c>
      <c r="AW210" s="13" t="s">
        <v>33</v>
      </c>
      <c r="AX210" s="13" t="s">
        <v>84</v>
      </c>
      <c r="AY210" s="260" t="s">
        <v>203</v>
      </c>
    </row>
    <row r="211" s="2" customFormat="1" ht="21.75" customHeight="1">
      <c r="A211" s="38"/>
      <c r="B211" s="39"/>
      <c r="C211" s="221" t="s">
        <v>589</v>
      </c>
      <c r="D211" s="221" t="s">
        <v>204</v>
      </c>
      <c r="E211" s="222" t="s">
        <v>1014</v>
      </c>
      <c r="F211" s="223" t="s">
        <v>1015</v>
      </c>
      <c r="G211" s="224" t="s">
        <v>213</v>
      </c>
      <c r="H211" s="225">
        <v>18</v>
      </c>
      <c r="I211" s="226"/>
      <c r="J211" s="227">
        <f>ROUND(I211*H211,2)</f>
        <v>0</v>
      </c>
      <c r="K211" s="223" t="s">
        <v>933</v>
      </c>
      <c r="L211" s="44"/>
      <c r="M211" s="228" t="s">
        <v>1</v>
      </c>
      <c r="N211" s="229" t="s">
        <v>42</v>
      </c>
      <c r="O211" s="91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2" t="s">
        <v>125</v>
      </c>
      <c r="AT211" s="232" t="s">
        <v>204</v>
      </c>
      <c r="AU211" s="232" t="s">
        <v>84</v>
      </c>
      <c r="AY211" s="17" t="s">
        <v>203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84</v>
      </c>
      <c r="BK211" s="233">
        <f>ROUND(I211*H211,2)</f>
        <v>0</v>
      </c>
      <c r="BL211" s="17" t="s">
        <v>125</v>
      </c>
      <c r="BM211" s="232" t="s">
        <v>1285</v>
      </c>
    </row>
    <row r="212" s="2" customFormat="1">
      <c r="A212" s="38"/>
      <c r="B212" s="39"/>
      <c r="C212" s="40"/>
      <c r="D212" s="234" t="s">
        <v>210</v>
      </c>
      <c r="E212" s="40"/>
      <c r="F212" s="235" t="s">
        <v>1015</v>
      </c>
      <c r="G212" s="40"/>
      <c r="H212" s="40"/>
      <c r="I212" s="236"/>
      <c r="J212" s="40"/>
      <c r="K212" s="40"/>
      <c r="L212" s="44"/>
      <c r="M212" s="237"/>
      <c r="N212" s="23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210</v>
      </c>
      <c r="AU212" s="17" t="s">
        <v>84</v>
      </c>
    </row>
    <row r="213" s="2" customFormat="1" ht="21.75" customHeight="1">
      <c r="A213" s="38"/>
      <c r="B213" s="39"/>
      <c r="C213" s="221" t="s">
        <v>593</v>
      </c>
      <c r="D213" s="221" t="s">
        <v>204</v>
      </c>
      <c r="E213" s="222" t="s">
        <v>1286</v>
      </c>
      <c r="F213" s="223" t="s">
        <v>1287</v>
      </c>
      <c r="G213" s="224" t="s">
        <v>213</v>
      </c>
      <c r="H213" s="225">
        <v>20</v>
      </c>
      <c r="I213" s="226"/>
      <c r="J213" s="227">
        <f>ROUND(I213*H213,2)</f>
        <v>0</v>
      </c>
      <c r="K213" s="223" t="s">
        <v>933</v>
      </c>
      <c r="L213" s="44"/>
      <c r="M213" s="228" t="s">
        <v>1</v>
      </c>
      <c r="N213" s="229" t="s">
        <v>42</v>
      </c>
      <c r="O213" s="91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2" t="s">
        <v>125</v>
      </c>
      <c r="AT213" s="232" t="s">
        <v>204</v>
      </c>
      <c r="AU213" s="232" t="s">
        <v>84</v>
      </c>
      <c r="AY213" s="17" t="s">
        <v>203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84</v>
      </c>
      <c r="BK213" s="233">
        <f>ROUND(I213*H213,2)</f>
        <v>0</v>
      </c>
      <c r="BL213" s="17" t="s">
        <v>125</v>
      </c>
      <c r="BM213" s="232" t="s">
        <v>1288</v>
      </c>
    </row>
    <row r="214" s="2" customFormat="1">
      <c r="A214" s="38"/>
      <c r="B214" s="39"/>
      <c r="C214" s="40"/>
      <c r="D214" s="234" t="s">
        <v>210</v>
      </c>
      <c r="E214" s="40"/>
      <c r="F214" s="235" t="s">
        <v>1287</v>
      </c>
      <c r="G214" s="40"/>
      <c r="H214" s="40"/>
      <c r="I214" s="236"/>
      <c r="J214" s="40"/>
      <c r="K214" s="40"/>
      <c r="L214" s="44"/>
      <c r="M214" s="237"/>
      <c r="N214" s="23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210</v>
      </c>
      <c r="AU214" s="17" t="s">
        <v>84</v>
      </c>
    </row>
    <row r="215" s="2" customFormat="1" ht="16.5" customHeight="1">
      <c r="A215" s="38"/>
      <c r="B215" s="39"/>
      <c r="C215" s="221" t="s">
        <v>595</v>
      </c>
      <c r="D215" s="221" t="s">
        <v>204</v>
      </c>
      <c r="E215" s="222" t="s">
        <v>1020</v>
      </c>
      <c r="F215" s="223" t="s">
        <v>1021</v>
      </c>
      <c r="G215" s="224" t="s">
        <v>213</v>
      </c>
      <c r="H215" s="225">
        <v>50</v>
      </c>
      <c r="I215" s="226"/>
      <c r="J215" s="227">
        <f>ROUND(I215*H215,2)</f>
        <v>0</v>
      </c>
      <c r="K215" s="223" t="s">
        <v>933</v>
      </c>
      <c r="L215" s="44"/>
      <c r="M215" s="228" t="s">
        <v>1</v>
      </c>
      <c r="N215" s="229" t="s">
        <v>42</v>
      </c>
      <c r="O215" s="91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2" t="s">
        <v>125</v>
      </c>
      <c r="AT215" s="232" t="s">
        <v>204</v>
      </c>
      <c r="AU215" s="232" t="s">
        <v>84</v>
      </c>
      <c r="AY215" s="17" t="s">
        <v>203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7" t="s">
        <v>84</v>
      </c>
      <c r="BK215" s="233">
        <f>ROUND(I215*H215,2)</f>
        <v>0</v>
      </c>
      <c r="BL215" s="17" t="s">
        <v>125</v>
      </c>
      <c r="BM215" s="232" t="s">
        <v>1289</v>
      </c>
    </row>
    <row r="216" s="2" customFormat="1">
      <c r="A216" s="38"/>
      <c r="B216" s="39"/>
      <c r="C216" s="40"/>
      <c r="D216" s="234" t="s">
        <v>210</v>
      </c>
      <c r="E216" s="40"/>
      <c r="F216" s="235" t="s">
        <v>1021</v>
      </c>
      <c r="G216" s="40"/>
      <c r="H216" s="40"/>
      <c r="I216" s="236"/>
      <c r="J216" s="40"/>
      <c r="K216" s="40"/>
      <c r="L216" s="44"/>
      <c r="M216" s="237"/>
      <c r="N216" s="23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210</v>
      </c>
      <c r="AU216" s="17" t="s">
        <v>84</v>
      </c>
    </row>
    <row r="217" s="12" customFormat="1">
      <c r="A217" s="12"/>
      <c r="B217" s="239"/>
      <c r="C217" s="240"/>
      <c r="D217" s="234" t="s">
        <v>268</v>
      </c>
      <c r="E217" s="241" t="s">
        <v>1</v>
      </c>
      <c r="F217" s="242" t="s">
        <v>1290</v>
      </c>
      <c r="G217" s="240"/>
      <c r="H217" s="243">
        <v>50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9" t="s">
        <v>268</v>
      </c>
      <c r="AU217" s="249" t="s">
        <v>84</v>
      </c>
      <c r="AV217" s="12" t="s">
        <v>86</v>
      </c>
      <c r="AW217" s="12" t="s">
        <v>33</v>
      </c>
      <c r="AX217" s="12" t="s">
        <v>77</v>
      </c>
      <c r="AY217" s="249" t="s">
        <v>203</v>
      </c>
    </row>
    <row r="218" s="13" customFormat="1">
      <c r="A218" s="13"/>
      <c r="B218" s="250"/>
      <c r="C218" s="251"/>
      <c r="D218" s="234" t="s">
        <v>268</v>
      </c>
      <c r="E218" s="252" t="s">
        <v>1</v>
      </c>
      <c r="F218" s="253" t="s">
        <v>271</v>
      </c>
      <c r="G218" s="251"/>
      <c r="H218" s="254">
        <v>50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268</v>
      </c>
      <c r="AU218" s="260" t="s">
        <v>84</v>
      </c>
      <c r="AV218" s="13" t="s">
        <v>125</v>
      </c>
      <c r="AW218" s="13" t="s">
        <v>33</v>
      </c>
      <c r="AX218" s="13" t="s">
        <v>84</v>
      </c>
      <c r="AY218" s="260" t="s">
        <v>203</v>
      </c>
    </row>
    <row r="219" s="2" customFormat="1" ht="16.5" customHeight="1">
      <c r="A219" s="38"/>
      <c r="B219" s="39"/>
      <c r="C219" s="221" t="s">
        <v>603</v>
      </c>
      <c r="D219" s="221" t="s">
        <v>204</v>
      </c>
      <c r="E219" s="222" t="s">
        <v>1024</v>
      </c>
      <c r="F219" s="223" t="s">
        <v>1025</v>
      </c>
      <c r="G219" s="224" t="s">
        <v>213</v>
      </c>
      <c r="H219" s="225">
        <v>38</v>
      </c>
      <c r="I219" s="226"/>
      <c r="J219" s="227">
        <f>ROUND(I219*H219,2)</f>
        <v>0</v>
      </c>
      <c r="K219" s="223" t="s">
        <v>933</v>
      </c>
      <c r="L219" s="44"/>
      <c r="M219" s="228" t="s">
        <v>1</v>
      </c>
      <c r="N219" s="229" t="s">
        <v>42</v>
      </c>
      <c r="O219" s="91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2" t="s">
        <v>125</v>
      </c>
      <c r="AT219" s="232" t="s">
        <v>204</v>
      </c>
      <c r="AU219" s="232" t="s">
        <v>84</v>
      </c>
      <c r="AY219" s="17" t="s">
        <v>203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7" t="s">
        <v>84</v>
      </c>
      <c r="BK219" s="233">
        <f>ROUND(I219*H219,2)</f>
        <v>0</v>
      </c>
      <c r="BL219" s="17" t="s">
        <v>125</v>
      </c>
      <c r="BM219" s="232" t="s">
        <v>1291</v>
      </c>
    </row>
    <row r="220" s="2" customFormat="1">
      <c r="A220" s="38"/>
      <c r="B220" s="39"/>
      <c r="C220" s="40"/>
      <c r="D220" s="234" t="s">
        <v>210</v>
      </c>
      <c r="E220" s="40"/>
      <c r="F220" s="235" t="s">
        <v>1025</v>
      </c>
      <c r="G220" s="40"/>
      <c r="H220" s="40"/>
      <c r="I220" s="236"/>
      <c r="J220" s="40"/>
      <c r="K220" s="40"/>
      <c r="L220" s="44"/>
      <c r="M220" s="237"/>
      <c r="N220" s="238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210</v>
      </c>
      <c r="AU220" s="17" t="s">
        <v>84</v>
      </c>
    </row>
    <row r="221" s="12" customFormat="1">
      <c r="A221" s="12"/>
      <c r="B221" s="239"/>
      <c r="C221" s="240"/>
      <c r="D221" s="234" t="s">
        <v>268</v>
      </c>
      <c r="E221" s="241" t="s">
        <v>1</v>
      </c>
      <c r="F221" s="242" t="s">
        <v>1292</v>
      </c>
      <c r="G221" s="240"/>
      <c r="H221" s="243">
        <v>38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9" t="s">
        <v>268</v>
      </c>
      <c r="AU221" s="249" t="s">
        <v>84</v>
      </c>
      <c r="AV221" s="12" t="s">
        <v>86</v>
      </c>
      <c r="AW221" s="12" t="s">
        <v>33</v>
      </c>
      <c r="AX221" s="12" t="s">
        <v>77</v>
      </c>
      <c r="AY221" s="249" t="s">
        <v>203</v>
      </c>
    </row>
    <row r="222" s="13" customFormat="1">
      <c r="A222" s="13"/>
      <c r="B222" s="250"/>
      <c r="C222" s="251"/>
      <c r="D222" s="234" t="s">
        <v>268</v>
      </c>
      <c r="E222" s="252" t="s">
        <v>1</v>
      </c>
      <c r="F222" s="253" t="s">
        <v>271</v>
      </c>
      <c r="G222" s="251"/>
      <c r="H222" s="254">
        <v>38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268</v>
      </c>
      <c r="AU222" s="260" t="s">
        <v>84</v>
      </c>
      <c r="AV222" s="13" t="s">
        <v>125</v>
      </c>
      <c r="AW222" s="13" t="s">
        <v>33</v>
      </c>
      <c r="AX222" s="13" t="s">
        <v>84</v>
      </c>
      <c r="AY222" s="260" t="s">
        <v>203</v>
      </c>
    </row>
    <row r="223" s="2" customFormat="1" ht="16.5" customHeight="1">
      <c r="A223" s="38"/>
      <c r="B223" s="39"/>
      <c r="C223" s="221" t="s">
        <v>606</v>
      </c>
      <c r="D223" s="221" t="s">
        <v>204</v>
      </c>
      <c r="E223" s="222" t="s">
        <v>1028</v>
      </c>
      <c r="F223" s="223" t="s">
        <v>1029</v>
      </c>
      <c r="G223" s="224" t="s">
        <v>266</v>
      </c>
      <c r="H223" s="225">
        <v>3</v>
      </c>
      <c r="I223" s="226"/>
      <c r="J223" s="227">
        <f>ROUND(I223*H223,2)</f>
        <v>0</v>
      </c>
      <c r="K223" s="223" t="s">
        <v>1</v>
      </c>
      <c r="L223" s="44"/>
      <c r="M223" s="228" t="s">
        <v>1</v>
      </c>
      <c r="N223" s="229" t="s">
        <v>42</v>
      </c>
      <c r="O223" s="91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2" t="s">
        <v>125</v>
      </c>
      <c r="AT223" s="232" t="s">
        <v>204</v>
      </c>
      <c r="AU223" s="232" t="s">
        <v>84</v>
      </c>
      <c r="AY223" s="17" t="s">
        <v>203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7" t="s">
        <v>84</v>
      </c>
      <c r="BK223" s="233">
        <f>ROUND(I223*H223,2)</f>
        <v>0</v>
      </c>
      <c r="BL223" s="17" t="s">
        <v>125</v>
      </c>
      <c r="BM223" s="232" t="s">
        <v>1293</v>
      </c>
    </row>
    <row r="224" s="2" customFormat="1">
      <c r="A224" s="38"/>
      <c r="B224" s="39"/>
      <c r="C224" s="40"/>
      <c r="D224" s="234" t="s">
        <v>210</v>
      </c>
      <c r="E224" s="40"/>
      <c r="F224" s="235" t="s">
        <v>1029</v>
      </c>
      <c r="G224" s="40"/>
      <c r="H224" s="40"/>
      <c r="I224" s="236"/>
      <c r="J224" s="40"/>
      <c r="K224" s="40"/>
      <c r="L224" s="44"/>
      <c r="M224" s="237"/>
      <c r="N224" s="23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210</v>
      </c>
      <c r="AU224" s="17" t="s">
        <v>84</v>
      </c>
    </row>
    <row r="225" s="2" customFormat="1" ht="16.5" customHeight="1">
      <c r="A225" s="38"/>
      <c r="B225" s="39"/>
      <c r="C225" s="221" t="s">
        <v>151</v>
      </c>
      <c r="D225" s="221" t="s">
        <v>204</v>
      </c>
      <c r="E225" s="222" t="s">
        <v>1031</v>
      </c>
      <c r="F225" s="223" t="s">
        <v>1032</v>
      </c>
      <c r="G225" s="224" t="s">
        <v>266</v>
      </c>
      <c r="H225" s="225">
        <v>3</v>
      </c>
      <c r="I225" s="226"/>
      <c r="J225" s="227">
        <f>ROUND(I225*H225,2)</f>
        <v>0</v>
      </c>
      <c r="K225" s="223" t="s">
        <v>933</v>
      </c>
      <c r="L225" s="44"/>
      <c r="M225" s="228" t="s">
        <v>1</v>
      </c>
      <c r="N225" s="229" t="s">
        <v>42</v>
      </c>
      <c r="O225" s="91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2" t="s">
        <v>125</v>
      </c>
      <c r="AT225" s="232" t="s">
        <v>204</v>
      </c>
      <c r="AU225" s="232" t="s">
        <v>84</v>
      </c>
      <c r="AY225" s="17" t="s">
        <v>203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7" t="s">
        <v>84</v>
      </c>
      <c r="BK225" s="233">
        <f>ROUND(I225*H225,2)</f>
        <v>0</v>
      </c>
      <c r="BL225" s="17" t="s">
        <v>125</v>
      </c>
      <c r="BM225" s="232" t="s">
        <v>1294</v>
      </c>
    </row>
    <row r="226" s="2" customFormat="1">
      <c r="A226" s="38"/>
      <c r="B226" s="39"/>
      <c r="C226" s="40"/>
      <c r="D226" s="234" t="s">
        <v>210</v>
      </c>
      <c r="E226" s="40"/>
      <c r="F226" s="235" t="s">
        <v>1032</v>
      </c>
      <c r="G226" s="40"/>
      <c r="H226" s="40"/>
      <c r="I226" s="236"/>
      <c r="J226" s="40"/>
      <c r="K226" s="40"/>
      <c r="L226" s="44"/>
      <c r="M226" s="237"/>
      <c r="N226" s="238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210</v>
      </c>
      <c r="AU226" s="17" t="s">
        <v>84</v>
      </c>
    </row>
    <row r="227" s="2" customFormat="1" ht="16.5" customHeight="1">
      <c r="A227" s="38"/>
      <c r="B227" s="39"/>
      <c r="C227" s="221" t="s">
        <v>613</v>
      </c>
      <c r="D227" s="221" t="s">
        <v>204</v>
      </c>
      <c r="E227" s="222" t="s">
        <v>1034</v>
      </c>
      <c r="F227" s="223" t="s">
        <v>1035</v>
      </c>
      <c r="G227" s="224" t="s">
        <v>266</v>
      </c>
      <c r="H227" s="225">
        <v>3</v>
      </c>
      <c r="I227" s="226"/>
      <c r="J227" s="227">
        <f>ROUND(I227*H227,2)</f>
        <v>0</v>
      </c>
      <c r="K227" s="223" t="s">
        <v>1</v>
      </c>
      <c r="L227" s="44"/>
      <c r="M227" s="228" t="s">
        <v>1</v>
      </c>
      <c r="N227" s="229" t="s">
        <v>42</v>
      </c>
      <c r="O227" s="91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2" t="s">
        <v>125</v>
      </c>
      <c r="AT227" s="232" t="s">
        <v>204</v>
      </c>
      <c r="AU227" s="232" t="s">
        <v>84</v>
      </c>
      <c r="AY227" s="17" t="s">
        <v>203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84</v>
      </c>
      <c r="BK227" s="233">
        <f>ROUND(I227*H227,2)</f>
        <v>0</v>
      </c>
      <c r="BL227" s="17" t="s">
        <v>125</v>
      </c>
      <c r="BM227" s="232" t="s">
        <v>1295</v>
      </c>
    </row>
    <row r="228" s="2" customFormat="1">
      <c r="A228" s="38"/>
      <c r="B228" s="39"/>
      <c r="C228" s="40"/>
      <c r="D228" s="234" t="s">
        <v>210</v>
      </c>
      <c r="E228" s="40"/>
      <c r="F228" s="235" t="s">
        <v>1035</v>
      </c>
      <c r="G228" s="40"/>
      <c r="H228" s="40"/>
      <c r="I228" s="236"/>
      <c r="J228" s="40"/>
      <c r="K228" s="40"/>
      <c r="L228" s="44"/>
      <c r="M228" s="237"/>
      <c r="N228" s="23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210</v>
      </c>
      <c r="AU228" s="17" t="s">
        <v>84</v>
      </c>
    </row>
    <row r="229" s="2" customFormat="1" ht="16.5" customHeight="1">
      <c r="A229" s="38"/>
      <c r="B229" s="39"/>
      <c r="C229" s="221" t="s">
        <v>617</v>
      </c>
      <c r="D229" s="221" t="s">
        <v>204</v>
      </c>
      <c r="E229" s="222" t="s">
        <v>1037</v>
      </c>
      <c r="F229" s="223" t="s">
        <v>1038</v>
      </c>
      <c r="G229" s="224" t="s">
        <v>266</v>
      </c>
      <c r="H229" s="225">
        <v>3</v>
      </c>
      <c r="I229" s="226"/>
      <c r="J229" s="227">
        <f>ROUND(I229*H229,2)</f>
        <v>0</v>
      </c>
      <c r="K229" s="223" t="s">
        <v>1</v>
      </c>
      <c r="L229" s="44"/>
      <c r="M229" s="228" t="s">
        <v>1</v>
      </c>
      <c r="N229" s="229" t="s">
        <v>42</v>
      </c>
      <c r="O229" s="91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2" t="s">
        <v>125</v>
      </c>
      <c r="AT229" s="232" t="s">
        <v>204</v>
      </c>
      <c r="AU229" s="232" t="s">
        <v>84</v>
      </c>
      <c r="AY229" s="17" t="s">
        <v>203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7" t="s">
        <v>84</v>
      </c>
      <c r="BK229" s="233">
        <f>ROUND(I229*H229,2)</f>
        <v>0</v>
      </c>
      <c r="BL229" s="17" t="s">
        <v>125</v>
      </c>
      <c r="BM229" s="232" t="s">
        <v>1296</v>
      </c>
    </row>
    <row r="230" s="2" customFormat="1">
      <c r="A230" s="38"/>
      <c r="B230" s="39"/>
      <c r="C230" s="40"/>
      <c r="D230" s="234" t="s">
        <v>210</v>
      </c>
      <c r="E230" s="40"/>
      <c r="F230" s="235" t="s">
        <v>1038</v>
      </c>
      <c r="G230" s="40"/>
      <c r="H230" s="40"/>
      <c r="I230" s="236"/>
      <c r="J230" s="40"/>
      <c r="K230" s="40"/>
      <c r="L230" s="44"/>
      <c r="M230" s="237"/>
      <c r="N230" s="23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210</v>
      </c>
      <c r="AU230" s="17" t="s">
        <v>84</v>
      </c>
    </row>
    <row r="231" s="2" customFormat="1" ht="16.5" customHeight="1">
      <c r="A231" s="38"/>
      <c r="B231" s="39"/>
      <c r="C231" s="221" t="s">
        <v>117</v>
      </c>
      <c r="D231" s="221" t="s">
        <v>204</v>
      </c>
      <c r="E231" s="222" t="s">
        <v>1040</v>
      </c>
      <c r="F231" s="223" t="s">
        <v>1041</v>
      </c>
      <c r="G231" s="224" t="s">
        <v>266</v>
      </c>
      <c r="H231" s="225">
        <v>3</v>
      </c>
      <c r="I231" s="226"/>
      <c r="J231" s="227">
        <f>ROUND(I231*H231,2)</f>
        <v>0</v>
      </c>
      <c r="K231" s="223" t="s">
        <v>933</v>
      </c>
      <c r="L231" s="44"/>
      <c r="M231" s="228" t="s">
        <v>1</v>
      </c>
      <c r="N231" s="229" t="s">
        <v>42</v>
      </c>
      <c r="O231" s="91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2" t="s">
        <v>125</v>
      </c>
      <c r="AT231" s="232" t="s">
        <v>204</v>
      </c>
      <c r="AU231" s="232" t="s">
        <v>84</v>
      </c>
      <c r="AY231" s="17" t="s">
        <v>203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7" t="s">
        <v>84</v>
      </c>
      <c r="BK231" s="233">
        <f>ROUND(I231*H231,2)</f>
        <v>0</v>
      </c>
      <c r="BL231" s="17" t="s">
        <v>125</v>
      </c>
      <c r="BM231" s="232" t="s">
        <v>1297</v>
      </c>
    </row>
    <row r="232" s="2" customFormat="1">
      <c r="A232" s="38"/>
      <c r="B232" s="39"/>
      <c r="C232" s="40"/>
      <c r="D232" s="234" t="s">
        <v>210</v>
      </c>
      <c r="E232" s="40"/>
      <c r="F232" s="235" t="s">
        <v>1041</v>
      </c>
      <c r="G232" s="40"/>
      <c r="H232" s="40"/>
      <c r="I232" s="236"/>
      <c r="J232" s="40"/>
      <c r="K232" s="40"/>
      <c r="L232" s="44"/>
      <c r="M232" s="237"/>
      <c r="N232" s="23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210</v>
      </c>
      <c r="AU232" s="17" t="s">
        <v>84</v>
      </c>
    </row>
    <row r="233" s="2" customFormat="1" ht="16.5" customHeight="1">
      <c r="A233" s="38"/>
      <c r="B233" s="39"/>
      <c r="C233" s="221" t="s">
        <v>707</v>
      </c>
      <c r="D233" s="221" t="s">
        <v>204</v>
      </c>
      <c r="E233" s="222" t="s">
        <v>1043</v>
      </c>
      <c r="F233" s="223" t="s">
        <v>1044</v>
      </c>
      <c r="G233" s="224" t="s">
        <v>1045</v>
      </c>
      <c r="H233" s="225">
        <v>3</v>
      </c>
      <c r="I233" s="226"/>
      <c r="J233" s="227">
        <f>ROUND(I233*H233,2)</f>
        <v>0</v>
      </c>
      <c r="K233" s="223" t="s">
        <v>933</v>
      </c>
      <c r="L233" s="44"/>
      <c r="M233" s="228" t="s">
        <v>1</v>
      </c>
      <c r="N233" s="229" t="s">
        <v>42</v>
      </c>
      <c r="O233" s="91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2" t="s">
        <v>125</v>
      </c>
      <c r="AT233" s="232" t="s">
        <v>204</v>
      </c>
      <c r="AU233" s="232" t="s">
        <v>84</v>
      </c>
      <c r="AY233" s="17" t="s">
        <v>203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7" t="s">
        <v>84</v>
      </c>
      <c r="BK233" s="233">
        <f>ROUND(I233*H233,2)</f>
        <v>0</v>
      </c>
      <c r="BL233" s="17" t="s">
        <v>125</v>
      </c>
      <c r="BM233" s="232" t="s">
        <v>1298</v>
      </c>
    </row>
    <row r="234" s="2" customFormat="1">
      <c r="A234" s="38"/>
      <c r="B234" s="39"/>
      <c r="C234" s="40"/>
      <c r="D234" s="234" t="s">
        <v>210</v>
      </c>
      <c r="E234" s="40"/>
      <c r="F234" s="235" t="s">
        <v>1044</v>
      </c>
      <c r="G234" s="40"/>
      <c r="H234" s="40"/>
      <c r="I234" s="236"/>
      <c r="J234" s="40"/>
      <c r="K234" s="40"/>
      <c r="L234" s="44"/>
      <c r="M234" s="237"/>
      <c r="N234" s="238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210</v>
      </c>
      <c r="AU234" s="17" t="s">
        <v>84</v>
      </c>
    </row>
    <row r="235" s="2" customFormat="1" ht="21.75" customHeight="1">
      <c r="A235" s="38"/>
      <c r="B235" s="39"/>
      <c r="C235" s="221" t="s">
        <v>1050</v>
      </c>
      <c r="D235" s="221" t="s">
        <v>204</v>
      </c>
      <c r="E235" s="222" t="s">
        <v>1047</v>
      </c>
      <c r="F235" s="223" t="s">
        <v>1048</v>
      </c>
      <c r="G235" s="224" t="s">
        <v>266</v>
      </c>
      <c r="H235" s="225">
        <v>2</v>
      </c>
      <c r="I235" s="226"/>
      <c r="J235" s="227">
        <f>ROUND(I235*H235,2)</f>
        <v>0</v>
      </c>
      <c r="K235" s="223" t="s">
        <v>1</v>
      </c>
      <c r="L235" s="44"/>
      <c r="M235" s="228" t="s">
        <v>1</v>
      </c>
      <c r="N235" s="229" t="s">
        <v>42</v>
      </c>
      <c r="O235" s="91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2" t="s">
        <v>125</v>
      </c>
      <c r="AT235" s="232" t="s">
        <v>204</v>
      </c>
      <c r="AU235" s="232" t="s">
        <v>84</v>
      </c>
      <c r="AY235" s="17" t="s">
        <v>203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7" t="s">
        <v>84</v>
      </c>
      <c r="BK235" s="233">
        <f>ROUND(I235*H235,2)</f>
        <v>0</v>
      </c>
      <c r="BL235" s="17" t="s">
        <v>125</v>
      </c>
      <c r="BM235" s="232" t="s">
        <v>1299</v>
      </c>
    </row>
    <row r="236" s="2" customFormat="1">
      <c r="A236" s="38"/>
      <c r="B236" s="39"/>
      <c r="C236" s="40"/>
      <c r="D236" s="234" t="s">
        <v>210</v>
      </c>
      <c r="E236" s="40"/>
      <c r="F236" s="235" t="s">
        <v>1048</v>
      </c>
      <c r="G236" s="40"/>
      <c r="H236" s="40"/>
      <c r="I236" s="236"/>
      <c r="J236" s="40"/>
      <c r="K236" s="40"/>
      <c r="L236" s="44"/>
      <c r="M236" s="237"/>
      <c r="N236" s="23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210</v>
      </c>
      <c r="AU236" s="17" t="s">
        <v>84</v>
      </c>
    </row>
    <row r="237" s="2" customFormat="1" ht="24.15" customHeight="1">
      <c r="A237" s="38"/>
      <c r="B237" s="39"/>
      <c r="C237" s="221" t="s">
        <v>1054</v>
      </c>
      <c r="D237" s="221" t="s">
        <v>204</v>
      </c>
      <c r="E237" s="222" t="s">
        <v>1300</v>
      </c>
      <c r="F237" s="223" t="s">
        <v>1301</v>
      </c>
      <c r="G237" s="224" t="s">
        <v>266</v>
      </c>
      <c r="H237" s="225">
        <v>1</v>
      </c>
      <c r="I237" s="226"/>
      <c r="J237" s="227">
        <f>ROUND(I237*H237,2)</f>
        <v>0</v>
      </c>
      <c r="K237" s="223" t="s">
        <v>1</v>
      </c>
      <c r="L237" s="44"/>
      <c r="M237" s="228" t="s">
        <v>1</v>
      </c>
      <c r="N237" s="229" t="s">
        <v>42</v>
      </c>
      <c r="O237" s="91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2" t="s">
        <v>125</v>
      </c>
      <c r="AT237" s="232" t="s">
        <v>204</v>
      </c>
      <c r="AU237" s="232" t="s">
        <v>84</v>
      </c>
      <c r="AY237" s="17" t="s">
        <v>203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84</v>
      </c>
      <c r="BK237" s="233">
        <f>ROUND(I237*H237,2)</f>
        <v>0</v>
      </c>
      <c r="BL237" s="17" t="s">
        <v>125</v>
      </c>
      <c r="BM237" s="232" t="s">
        <v>1302</v>
      </c>
    </row>
    <row r="238" s="2" customFormat="1">
      <c r="A238" s="38"/>
      <c r="B238" s="39"/>
      <c r="C238" s="40"/>
      <c r="D238" s="234" t="s">
        <v>210</v>
      </c>
      <c r="E238" s="40"/>
      <c r="F238" s="235" t="s">
        <v>1301</v>
      </c>
      <c r="G238" s="40"/>
      <c r="H238" s="40"/>
      <c r="I238" s="236"/>
      <c r="J238" s="40"/>
      <c r="K238" s="40"/>
      <c r="L238" s="44"/>
      <c r="M238" s="237"/>
      <c r="N238" s="238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210</v>
      </c>
      <c r="AU238" s="17" t="s">
        <v>84</v>
      </c>
    </row>
    <row r="239" s="2" customFormat="1" ht="21.75" customHeight="1">
      <c r="A239" s="38"/>
      <c r="B239" s="39"/>
      <c r="C239" s="221" t="s">
        <v>1058</v>
      </c>
      <c r="D239" s="221" t="s">
        <v>204</v>
      </c>
      <c r="E239" s="222" t="s">
        <v>1063</v>
      </c>
      <c r="F239" s="223" t="s">
        <v>1064</v>
      </c>
      <c r="G239" s="224" t="s">
        <v>266</v>
      </c>
      <c r="H239" s="225">
        <v>2</v>
      </c>
      <c r="I239" s="226"/>
      <c r="J239" s="227">
        <f>ROUND(I239*H239,2)</f>
        <v>0</v>
      </c>
      <c r="K239" s="223" t="s">
        <v>1</v>
      </c>
      <c r="L239" s="44"/>
      <c r="M239" s="228" t="s">
        <v>1</v>
      </c>
      <c r="N239" s="229" t="s">
        <v>42</v>
      </c>
      <c r="O239" s="91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2" t="s">
        <v>125</v>
      </c>
      <c r="AT239" s="232" t="s">
        <v>204</v>
      </c>
      <c r="AU239" s="232" t="s">
        <v>84</v>
      </c>
      <c r="AY239" s="17" t="s">
        <v>203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7" t="s">
        <v>84</v>
      </c>
      <c r="BK239" s="233">
        <f>ROUND(I239*H239,2)</f>
        <v>0</v>
      </c>
      <c r="BL239" s="17" t="s">
        <v>125</v>
      </c>
      <c r="BM239" s="232" t="s">
        <v>1303</v>
      </c>
    </row>
    <row r="240" s="2" customFormat="1">
      <c r="A240" s="38"/>
      <c r="B240" s="39"/>
      <c r="C240" s="40"/>
      <c r="D240" s="234" t="s">
        <v>210</v>
      </c>
      <c r="E240" s="40"/>
      <c r="F240" s="235" t="s">
        <v>1064</v>
      </c>
      <c r="G240" s="40"/>
      <c r="H240" s="40"/>
      <c r="I240" s="236"/>
      <c r="J240" s="40"/>
      <c r="K240" s="40"/>
      <c r="L240" s="44"/>
      <c r="M240" s="237"/>
      <c r="N240" s="238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210</v>
      </c>
      <c r="AU240" s="17" t="s">
        <v>84</v>
      </c>
    </row>
    <row r="241" s="2" customFormat="1" ht="24.15" customHeight="1">
      <c r="A241" s="38"/>
      <c r="B241" s="39"/>
      <c r="C241" s="221" t="s">
        <v>1062</v>
      </c>
      <c r="D241" s="221" t="s">
        <v>204</v>
      </c>
      <c r="E241" s="222" t="s">
        <v>1304</v>
      </c>
      <c r="F241" s="223" t="s">
        <v>1305</v>
      </c>
      <c r="G241" s="224" t="s">
        <v>266</v>
      </c>
      <c r="H241" s="225">
        <v>1</v>
      </c>
      <c r="I241" s="226"/>
      <c r="J241" s="227">
        <f>ROUND(I241*H241,2)</f>
        <v>0</v>
      </c>
      <c r="K241" s="223" t="s">
        <v>1</v>
      </c>
      <c r="L241" s="44"/>
      <c r="M241" s="228" t="s">
        <v>1</v>
      </c>
      <c r="N241" s="229" t="s">
        <v>42</v>
      </c>
      <c r="O241" s="91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2" t="s">
        <v>125</v>
      </c>
      <c r="AT241" s="232" t="s">
        <v>204</v>
      </c>
      <c r="AU241" s="232" t="s">
        <v>84</v>
      </c>
      <c r="AY241" s="17" t="s">
        <v>203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7" t="s">
        <v>84</v>
      </c>
      <c r="BK241" s="233">
        <f>ROUND(I241*H241,2)</f>
        <v>0</v>
      </c>
      <c r="BL241" s="17" t="s">
        <v>125</v>
      </c>
      <c r="BM241" s="232" t="s">
        <v>1306</v>
      </c>
    </row>
    <row r="242" s="2" customFormat="1">
      <c r="A242" s="38"/>
      <c r="B242" s="39"/>
      <c r="C242" s="40"/>
      <c r="D242" s="234" t="s">
        <v>210</v>
      </c>
      <c r="E242" s="40"/>
      <c r="F242" s="235" t="s">
        <v>1305</v>
      </c>
      <c r="G242" s="40"/>
      <c r="H242" s="40"/>
      <c r="I242" s="236"/>
      <c r="J242" s="40"/>
      <c r="K242" s="40"/>
      <c r="L242" s="44"/>
      <c r="M242" s="237"/>
      <c r="N242" s="238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210</v>
      </c>
      <c r="AU242" s="17" t="s">
        <v>84</v>
      </c>
    </row>
    <row r="243" s="2" customFormat="1" ht="16.5" customHeight="1">
      <c r="A243" s="38"/>
      <c r="B243" s="39"/>
      <c r="C243" s="221" t="s">
        <v>1066</v>
      </c>
      <c r="D243" s="221" t="s">
        <v>204</v>
      </c>
      <c r="E243" s="222" t="s">
        <v>1076</v>
      </c>
      <c r="F243" s="223" t="s">
        <v>1077</v>
      </c>
      <c r="G243" s="224" t="s">
        <v>266</v>
      </c>
      <c r="H243" s="225">
        <v>3</v>
      </c>
      <c r="I243" s="226"/>
      <c r="J243" s="227">
        <f>ROUND(I243*H243,2)</f>
        <v>0</v>
      </c>
      <c r="K243" s="223" t="s">
        <v>933</v>
      </c>
      <c r="L243" s="44"/>
      <c r="M243" s="228" t="s">
        <v>1</v>
      </c>
      <c r="N243" s="229" t="s">
        <v>42</v>
      </c>
      <c r="O243" s="91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2" t="s">
        <v>125</v>
      </c>
      <c r="AT243" s="232" t="s">
        <v>204</v>
      </c>
      <c r="AU243" s="232" t="s">
        <v>84</v>
      </c>
      <c r="AY243" s="17" t="s">
        <v>203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7" t="s">
        <v>84</v>
      </c>
      <c r="BK243" s="233">
        <f>ROUND(I243*H243,2)</f>
        <v>0</v>
      </c>
      <c r="BL243" s="17" t="s">
        <v>125</v>
      </c>
      <c r="BM243" s="232" t="s">
        <v>1307</v>
      </c>
    </row>
    <row r="244" s="2" customFormat="1">
      <c r="A244" s="38"/>
      <c r="B244" s="39"/>
      <c r="C244" s="40"/>
      <c r="D244" s="234" t="s">
        <v>210</v>
      </c>
      <c r="E244" s="40"/>
      <c r="F244" s="235" t="s">
        <v>1077</v>
      </c>
      <c r="G244" s="40"/>
      <c r="H244" s="40"/>
      <c r="I244" s="236"/>
      <c r="J244" s="40"/>
      <c r="K244" s="40"/>
      <c r="L244" s="44"/>
      <c r="M244" s="237"/>
      <c r="N244" s="23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210</v>
      </c>
      <c r="AU244" s="17" t="s">
        <v>84</v>
      </c>
    </row>
    <row r="245" s="12" customFormat="1">
      <c r="A245" s="12"/>
      <c r="B245" s="239"/>
      <c r="C245" s="240"/>
      <c r="D245" s="234" t="s">
        <v>268</v>
      </c>
      <c r="E245" s="241" t="s">
        <v>1</v>
      </c>
      <c r="F245" s="242" t="s">
        <v>1308</v>
      </c>
      <c r="G245" s="240"/>
      <c r="H245" s="243">
        <v>3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9" t="s">
        <v>268</v>
      </c>
      <c r="AU245" s="249" t="s">
        <v>84</v>
      </c>
      <c r="AV245" s="12" t="s">
        <v>86</v>
      </c>
      <c r="AW245" s="12" t="s">
        <v>33</v>
      </c>
      <c r="AX245" s="12" t="s">
        <v>77</v>
      </c>
      <c r="AY245" s="249" t="s">
        <v>203</v>
      </c>
    </row>
    <row r="246" s="13" customFormat="1">
      <c r="A246" s="13"/>
      <c r="B246" s="250"/>
      <c r="C246" s="251"/>
      <c r="D246" s="234" t="s">
        <v>268</v>
      </c>
      <c r="E246" s="252" t="s">
        <v>1</v>
      </c>
      <c r="F246" s="253" t="s">
        <v>271</v>
      </c>
      <c r="G246" s="251"/>
      <c r="H246" s="254">
        <v>3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268</v>
      </c>
      <c r="AU246" s="260" t="s">
        <v>84</v>
      </c>
      <c r="AV246" s="13" t="s">
        <v>125</v>
      </c>
      <c r="AW246" s="13" t="s">
        <v>33</v>
      </c>
      <c r="AX246" s="13" t="s">
        <v>84</v>
      </c>
      <c r="AY246" s="260" t="s">
        <v>203</v>
      </c>
    </row>
    <row r="247" s="2" customFormat="1" ht="21.75" customHeight="1">
      <c r="A247" s="38"/>
      <c r="B247" s="39"/>
      <c r="C247" s="221" t="s">
        <v>1070</v>
      </c>
      <c r="D247" s="221" t="s">
        <v>204</v>
      </c>
      <c r="E247" s="222" t="s">
        <v>1091</v>
      </c>
      <c r="F247" s="223" t="s">
        <v>1092</v>
      </c>
      <c r="G247" s="224" t="s">
        <v>213</v>
      </c>
      <c r="H247" s="225">
        <v>38</v>
      </c>
      <c r="I247" s="226"/>
      <c r="J247" s="227">
        <f>ROUND(I247*H247,2)</f>
        <v>0</v>
      </c>
      <c r="K247" s="223" t="s">
        <v>933</v>
      </c>
      <c r="L247" s="44"/>
      <c r="M247" s="228" t="s">
        <v>1</v>
      </c>
      <c r="N247" s="229" t="s">
        <v>42</v>
      </c>
      <c r="O247" s="91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2" t="s">
        <v>125</v>
      </c>
      <c r="AT247" s="232" t="s">
        <v>204</v>
      </c>
      <c r="AU247" s="232" t="s">
        <v>84</v>
      </c>
      <c r="AY247" s="17" t="s">
        <v>203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7" t="s">
        <v>84</v>
      </c>
      <c r="BK247" s="233">
        <f>ROUND(I247*H247,2)</f>
        <v>0</v>
      </c>
      <c r="BL247" s="17" t="s">
        <v>125</v>
      </c>
      <c r="BM247" s="232" t="s">
        <v>1309</v>
      </c>
    </row>
    <row r="248" s="2" customFormat="1">
      <c r="A248" s="38"/>
      <c r="B248" s="39"/>
      <c r="C248" s="40"/>
      <c r="D248" s="234" t="s">
        <v>210</v>
      </c>
      <c r="E248" s="40"/>
      <c r="F248" s="235" t="s">
        <v>1092</v>
      </c>
      <c r="G248" s="40"/>
      <c r="H248" s="40"/>
      <c r="I248" s="236"/>
      <c r="J248" s="40"/>
      <c r="K248" s="40"/>
      <c r="L248" s="44"/>
      <c r="M248" s="237"/>
      <c r="N248" s="238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210</v>
      </c>
      <c r="AU248" s="17" t="s">
        <v>84</v>
      </c>
    </row>
    <row r="249" s="12" customFormat="1">
      <c r="A249" s="12"/>
      <c r="B249" s="239"/>
      <c r="C249" s="240"/>
      <c r="D249" s="234" t="s">
        <v>268</v>
      </c>
      <c r="E249" s="241" t="s">
        <v>1</v>
      </c>
      <c r="F249" s="242" t="s">
        <v>1310</v>
      </c>
      <c r="G249" s="240"/>
      <c r="H249" s="243">
        <v>38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49" t="s">
        <v>268</v>
      </c>
      <c r="AU249" s="249" t="s">
        <v>84</v>
      </c>
      <c r="AV249" s="12" t="s">
        <v>86</v>
      </c>
      <c r="AW249" s="12" t="s">
        <v>33</v>
      </c>
      <c r="AX249" s="12" t="s">
        <v>77</v>
      </c>
      <c r="AY249" s="249" t="s">
        <v>203</v>
      </c>
    </row>
    <row r="250" s="13" customFormat="1">
      <c r="A250" s="13"/>
      <c r="B250" s="250"/>
      <c r="C250" s="251"/>
      <c r="D250" s="234" t="s">
        <v>268</v>
      </c>
      <c r="E250" s="252" t="s">
        <v>1</v>
      </c>
      <c r="F250" s="253" t="s">
        <v>271</v>
      </c>
      <c r="G250" s="251"/>
      <c r="H250" s="254">
        <v>38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268</v>
      </c>
      <c r="AU250" s="260" t="s">
        <v>84</v>
      </c>
      <c r="AV250" s="13" t="s">
        <v>125</v>
      </c>
      <c r="AW250" s="13" t="s">
        <v>33</v>
      </c>
      <c r="AX250" s="13" t="s">
        <v>84</v>
      </c>
      <c r="AY250" s="260" t="s">
        <v>203</v>
      </c>
    </row>
    <row r="251" s="2" customFormat="1" ht="21.75" customHeight="1">
      <c r="A251" s="38"/>
      <c r="B251" s="39"/>
      <c r="C251" s="221" t="s">
        <v>1075</v>
      </c>
      <c r="D251" s="221" t="s">
        <v>204</v>
      </c>
      <c r="E251" s="222" t="s">
        <v>1099</v>
      </c>
      <c r="F251" s="223" t="s">
        <v>1100</v>
      </c>
      <c r="G251" s="224" t="s">
        <v>213</v>
      </c>
      <c r="H251" s="225">
        <v>38</v>
      </c>
      <c r="I251" s="226"/>
      <c r="J251" s="227">
        <f>ROUND(I251*H251,2)</f>
        <v>0</v>
      </c>
      <c r="K251" s="223" t="s">
        <v>933</v>
      </c>
      <c r="L251" s="44"/>
      <c r="M251" s="228" t="s">
        <v>1</v>
      </c>
      <c r="N251" s="229" t="s">
        <v>42</v>
      </c>
      <c r="O251" s="91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2" t="s">
        <v>125</v>
      </c>
      <c r="AT251" s="232" t="s">
        <v>204</v>
      </c>
      <c r="AU251" s="232" t="s">
        <v>84</v>
      </c>
      <c r="AY251" s="17" t="s">
        <v>203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7" t="s">
        <v>84</v>
      </c>
      <c r="BK251" s="233">
        <f>ROUND(I251*H251,2)</f>
        <v>0</v>
      </c>
      <c r="BL251" s="17" t="s">
        <v>125</v>
      </c>
      <c r="BM251" s="232" t="s">
        <v>1311</v>
      </c>
    </row>
    <row r="252" s="2" customFormat="1">
      <c r="A252" s="38"/>
      <c r="B252" s="39"/>
      <c r="C252" s="40"/>
      <c r="D252" s="234" t="s">
        <v>210</v>
      </c>
      <c r="E252" s="40"/>
      <c r="F252" s="235" t="s">
        <v>1100</v>
      </c>
      <c r="G252" s="40"/>
      <c r="H252" s="40"/>
      <c r="I252" s="236"/>
      <c r="J252" s="40"/>
      <c r="K252" s="40"/>
      <c r="L252" s="44"/>
      <c r="M252" s="237"/>
      <c r="N252" s="238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210</v>
      </c>
      <c r="AU252" s="17" t="s">
        <v>84</v>
      </c>
    </row>
    <row r="253" s="12" customFormat="1">
      <c r="A253" s="12"/>
      <c r="B253" s="239"/>
      <c r="C253" s="240"/>
      <c r="D253" s="234" t="s">
        <v>268</v>
      </c>
      <c r="E253" s="241" t="s">
        <v>1</v>
      </c>
      <c r="F253" s="242" t="s">
        <v>1292</v>
      </c>
      <c r="G253" s="240"/>
      <c r="H253" s="243">
        <v>38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9" t="s">
        <v>268</v>
      </c>
      <c r="AU253" s="249" t="s">
        <v>84</v>
      </c>
      <c r="AV253" s="12" t="s">
        <v>86</v>
      </c>
      <c r="AW253" s="12" t="s">
        <v>33</v>
      </c>
      <c r="AX253" s="12" t="s">
        <v>77</v>
      </c>
      <c r="AY253" s="249" t="s">
        <v>203</v>
      </c>
    </row>
    <row r="254" s="13" customFormat="1">
      <c r="A254" s="13"/>
      <c r="B254" s="250"/>
      <c r="C254" s="251"/>
      <c r="D254" s="234" t="s">
        <v>268</v>
      </c>
      <c r="E254" s="252" t="s">
        <v>1</v>
      </c>
      <c r="F254" s="253" t="s">
        <v>271</v>
      </c>
      <c r="G254" s="251"/>
      <c r="H254" s="254">
        <v>38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268</v>
      </c>
      <c r="AU254" s="260" t="s">
        <v>84</v>
      </c>
      <c r="AV254" s="13" t="s">
        <v>125</v>
      </c>
      <c r="AW254" s="13" t="s">
        <v>33</v>
      </c>
      <c r="AX254" s="13" t="s">
        <v>84</v>
      </c>
      <c r="AY254" s="260" t="s">
        <v>203</v>
      </c>
    </row>
    <row r="255" s="11" customFormat="1" ht="25.92" customHeight="1">
      <c r="A255" s="11"/>
      <c r="B255" s="207"/>
      <c r="C255" s="208"/>
      <c r="D255" s="209" t="s">
        <v>76</v>
      </c>
      <c r="E255" s="210" t="s">
        <v>245</v>
      </c>
      <c r="F255" s="210" t="s">
        <v>246</v>
      </c>
      <c r="G255" s="208"/>
      <c r="H255" s="208"/>
      <c r="I255" s="211"/>
      <c r="J255" s="212">
        <f>BK255</f>
        <v>0</v>
      </c>
      <c r="K255" s="208"/>
      <c r="L255" s="213"/>
      <c r="M255" s="214"/>
      <c r="N255" s="215"/>
      <c r="O255" s="215"/>
      <c r="P255" s="216">
        <f>SUM(P256:P259)</f>
        <v>0</v>
      </c>
      <c r="Q255" s="215"/>
      <c r="R255" s="216">
        <f>SUM(R256:R259)</f>
        <v>0</v>
      </c>
      <c r="S255" s="215"/>
      <c r="T255" s="217">
        <f>SUM(T256:T259)</f>
        <v>0</v>
      </c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R255" s="218" t="s">
        <v>84</v>
      </c>
      <c r="AT255" s="219" t="s">
        <v>76</v>
      </c>
      <c r="AU255" s="219" t="s">
        <v>77</v>
      </c>
      <c r="AY255" s="218" t="s">
        <v>203</v>
      </c>
      <c r="BK255" s="220">
        <f>SUM(BK256:BK259)</f>
        <v>0</v>
      </c>
    </row>
    <row r="256" s="2" customFormat="1" ht="16.5" customHeight="1">
      <c r="A256" s="38"/>
      <c r="B256" s="39"/>
      <c r="C256" s="221" t="s">
        <v>1080</v>
      </c>
      <c r="D256" s="221" t="s">
        <v>204</v>
      </c>
      <c r="E256" s="222" t="s">
        <v>1312</v>
      </c>
      <c r="F256" s="223" t="s">
        <v>1313</v>
      </c>
      <c r="G256" s="224" t="s">
        <v>220</v>
      </c>
      <c r="H256" s="225">
        <v>95.495999999999995</v>
      </c>
      <c r="I256" s="226"/>
      <c r="J256" s="227">
        <f>ROUND(I256*H256,2)</f>
        <v>0</v>
      </c>
      <c r="K256" s="223" t="s">
        <v>933</v>
      </c>
      <c r="L256" s="44"/>
      <c r="M256" s="228" t="s">
        <v>1</v>
      </c>
      <c r="N256" s="229" t="s">
        <v>42</v>
      </c>
      <c r="O256" s="91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2" t="s">
        <v>125</v>
      </c>
      <c r="AT256" s="232" t="s">
        <v>204</v>
      </c>
      <c r="AU256" s="232" t="s">
        <v>84</v>
      </c>
      <c r="AY256" s="17" t="s">
        <v>203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7" t="s">
        <v>84</v>
      </c>
      <c r="BK256" s="233">
        <f>ROUND(I256*H256,2)</f>
        <v>0</v>
      </c>
      <c r="BL256" s="17" t="s">
        <v>125</v>
      </c>
      <c r="BM256" s="232" t="s">
        <v>1314</v>
      </c>
    </row>
    <row r="257" s="2" customFormat="1">
      <c r="A257" s="38"/>
      <c r="B257" s="39"/>
      <c r="C257" s="40"/>
      <c r="D257" s="234" t="s">
        <v>210</v>
      </c>
      <c r="E257" s="40"/>
      <c r="F257" s="235" t="s">
        <v>1313</v>
      </c>
      <c r="G257" s="40"/>
      <c r="H257" s="40"/>
      <c r="I257" s="236"/>
      <c r="J257" s="40"/>
      <c r="K257" s="40"/>
      <c r="L257" s="44"/>
      <c r="M257" s="237"/>
      <c r="N257" s="238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210</v>
      </c>
      <c r="AU257" s="17" t="s">
        <v>84</v>
      </c>
    </row>
    <row r="258" s="12" customFormat="1">
      <c r="A258" s="12"/>
      <c r="B258" s="239"/>
      <c r="C258" s="240"/>
      <c r="D258" s="234" t="s">
        <v>268</v>
      </c>
      <c r="E258" s="241" t="s">
        <v>1</v>
      </c>
      <c r="F258" s="242" t="s">
        <v>1315</v>
      </c>
      <c r="G258" s="240"/>
      <c r="H258" s="243">
        <v>95.495999999999995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49" t="s">
        <v>268</v>
      </c>
      <c r="AU258" s="249" t="s">
        <v>84</v>
      </c>
      <c r="AV258" s="12" t="s">
        <v>86</v>
      </c>
      <c r="AW258" s="12" t="s">
        <v>33</v>
      </c>
      <c r="AX258" s="12" t="s">
        <v>77</v>
      </c>
      <c r="AY258" s="249" t="s">
        <v>203</v>
      </c>
    </row>
    <row r="259" s="13" customFormat="1">
      <c r="A259" s="13"/>
      <c r="B259" s="250"/>
      <c r="C259" s="251"/>
      <c r="D259" s="234" t="s">
        <v>268</v>
      </c>
      <c r="E259" s="252" t="s">
        <v>1</v>
      </c>
      <c r="F259" s="253" t="s">
        <v>271</v>
      </c>
      <c r="G259" s="251"/>
      <c r="H259" s="254">
        <v>95.495999999999995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268</v>
      </c>
      <c r="AU259" s="260" t="s">
        <v>84</v>
      </c>
      <c r="AV259" s="13" t="s">
        <v>125</v>
      </c>
      <c r="AW259" s="13" t="s">
        <v>33</v>
      </c>
      <c r="AX259" s="13" t="s">
        <v>84</v>
      </c>
      <c r="AY259" s="260" t="s">
        <v>203</v>
      </c>
    </row>
    <row r="260" s="11" customFormat="1" ht="25.92" customHeight="1">
      <c r="A260" s="11"/>
      <c r="B260" s="207"/>
      <c r="C260" s="208"/>
      <c r="D260" s="209" t="s">
        <v>76</v>
      </c>
      <c r="E260" s="210" t="s">
        <v>1316</v>
      </c>
      <c r="F260" s="210" t="s">
        <v>1317</v>
      </c>
      <c r="G260" s="208"/>
      <c r="H260" s="208"/>
      <c r="I260" s="211"/>
      <c r="J260" s="212">
        <f>BK260</f>
        <v>0</v>
      </c>
      <c r="K260" s="208"/>
      <c r="L260" s="213"/>
      <c r="M260" s="214"/>
      <c r="N260" s="215"/>
      <c r="O260" s="215"/>
      <c r="P260" s="216">
        <f>SUM(P261:P290)</f>
        <v>0</v>
      </c>
      <c r="Q260" s="215"/>
      <c r="R260" s="216">
        <f>SUM(R261:R290)</f>
        <v>0</v>
      </c>
      <c r="S260" s="215"/>
      <c r="T260" s="217">
        <f>SUM(T261:T290)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18" t="s">
        <v>86</v>
      </c>
      <c r="AT260" s="219" t="s">
        <v>76</v>
      </c>
      <c r="AU260" s="219" t="s">
        <v>77</v>
      </c>
      <c r="AY260" s="218" t="s">
        <v>203</v>
      </c>
      <c r="BK260" s="220">
        <f>SUM(BK261:BK290)</f>
        <v>0</v>
      </c>
    </row>
    <row r="261" s="2" customFormat="1" ht="16.5" customHeight="1">
      <c r="A261" s="38"/>
      <c r="B261" s="39"/>
      <c r="C261" s="221" t="s">
        <v>1085</v>
      </c>
      <c r="D261" s="221" t="s">
        <v>204</v>
      </c>
      <c r="E261" s="222" t="s">
        <v>1109</v>
      </c>
      <c r="F261" s="223" t="s">
        <v>1318</v>
      </c>
      <c r="G261" s="224" t="s">
        <v>266</v>
      </c>
      <c r="H261" s="225">
        <v>6</v>
      </c>
      <c r="I261" s="226"/>
      <c r="J261" s="227">
        <f>ROUND(I261*H261,2)</f>
        <v>0</v>
      </c>
      <c r="K261" s="223" t="s">
        <v>1</v>
      </c>
      <c r="L261" s="44"/>
      <c r="M261" s="228" t="s">
        <v>1</v>
      </c>
      <c r="N261" s="229" t="s">
        <v>42</v>
      </c>
      <c r="O261" s="91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2" t="s">
        <v>256</v>
      </c>
      <c r="AT261" s="232" t="s">
        <v>204</v>
      </c>
      <c r="AU261" s="232" t="s">
        <v>84</v>
      </c>
      <c r="AY261" s="17" t="s">
        <v>203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7" t="s">
        <v>84</v>
      </c>
      <c r="BK261" s="233">
        <f>ROUND(I261*H261,2)</f>
        <v>0</v>
      </c>
      <c r="BL261" s="17" t="s">
        <v>256</v>
      </c>
      <c r="BM261" s="232" t="s">
        <v>1319</v>
      </c>
    </row>
    <row r="262" s="2" customFormat="1">
      <c r="A262" s="38"/>
      <c r="B262" s="39"/>
      <c r="C262" s="40"/>
      <c r="D262" s="234" t="s">
        <v>210</v>
      </c>
      <c r="E262" s="40"/>
      <c r="F262" s="235" t="s">
        <v>1318</v>
      </c>
      <c r="G262" s="40"/>
      <c r="H262" s="40"/>
      <c r="I262" s="236"/>
      <c r="J262" s="40"/>
      <c r="K262" s="40"/>
      <c r="L262" s="44"/>
      <c r="M262" s="237"/>
      <c r="N262" s="238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210</v>
      </c>
      <c r="AU262" s="17" t="s">
        <v>84</v>
      </c>
    </row>
    <row r="263" s="12" customFormat="1">
      <c r="A263" s="12"/>
      <c r="B263" s="239"/>
      <c r="C263" s="240"/>
      <c r="D263" s="234" t="s">
        <v>268</v>
      </c>
      <c r="E263" s="241" t="s">
        <v>1</v>
      </c>
      <c r="F263" s="242" t="s">
        <v>1320</v>
      </c>
      <c r="G263" s="240"/>
      <c r="H263" s="243">
        <v>4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49" t="s">
        <v>268</v>
      </c>
      <c r="AU263" s="249" t="s">
        <v>84</v>
      </c>
      <c r="AV263" s="12" t="s">
        <v>86</v>
      </c>
      <c r="AW263" s="12" t="s">
        <v>33</v>
      </c>
      <c r="AX263" s="12" t="s">
        <v>77</v>
      </c>
      <c r="AY263" s="249" t="s">
        <v>203</v>
      </c>
    </row>
    <row r="264" s="12" customFormat="1">
      <c r="A264" s="12"/>
      <c r="B264" s="239"/>
      <c r="C264" s="240"/>
      <c r="D264" s="234" t="s">
        <v>268</v>
      </c>
      <c r="E264" s="241" t="s">
        <v>1</v>
      </c>
      <c r="F264" s="242" t="s">
        <v>1321</v>
      </c>
      <c r="G264" s="240"/>
      <c r="H264" s="243">
        <v>2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49" t="s">
        <v>268</v>
      </c>
      <c r="AU264" s="249" t="s">
        <v>84</v>
      </c>
      <c r="AV264" s="12" t="s">
        <v>86</v>
      </c>
      <c r="AW264" s="12" t="s">
        <v>33</v>
      </c>
      <c r="AX264" s="12" t="s">
        <v>77</v>
      </c>
      <c r="AY264" s="249" t="s">
        <v>203</v>
      </c>
    </row>
    <row r="265" s="13" customFormat="1">
      <c r="A265" s="13"/>
      <c r="B265" s="250"/>
      <c r="C265" s="251"/>
      <c r="D265" s="234" t="s">
        <v>268</v>
      </c>
      <c r="E265" s="252" t="s">
        <v>1</v>
      </c>
      <c r="F265" s="253" t="s">
        <v>271</v>
      </c>
      <c r="G265" s="251"/>
      <c r="H265" s="254">
        <v>6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268</v>
      </c>
      <c r="AU265" s="260" t="s">
        <v>84</v>
      </c>
      <c r="AV265" s="13" t="s">
        <v>125</v>
      </c>
      <c r="AW265" s="13" t="s">
        <v>33</v>
      </c>
      <c r="AX265" s="13" t="s">
        <v>84</v>
      </c>
      <c r="AY265" s="260" t="s">
        <v>203</v>
      </c>
    </row>
    <row r="266" s="2" customFormat="1" ht="16.5" customHeight="1">
      <c r="A266" s="38"/>
      <c r="B266" s="39"/>
      <c r="C266" s="221" t="s">
        <v>1090</v>
      </c>
      <c r="D266" s="221" t="s">
        <v>204</v>
      </c>
      <c r="E266" s="222" t="s">
        <v>1322</v>
      </c>
      <c r="F266" s="223" t="s">
        <v>1323</v>
      </c>
      <c r="G266" s="224" t="s">
        <v>266</v>
      </c>
      <c r="H266" s="225">
        <v>2</v>
      </c>
      <c r="I266" s="226"/>
      <c r="J266" s="227">
        <f>ROUND(I266*H266,2)</f>
        <v>0</v>
      </c>
      <c r="K266" s="223" t="s">
        <v>1</v>
      </c>
      <c r="L266" s="44"/>
      <c r="M266" s="228" t="s">
        <v>1</v>
      </c>
      <c r="N266" s="229" t="s">
        <v>42</v>
      </c>
      <c r="O266" s="91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256</v>
      </c>
      <c r="AT266" s="232" t="s">
        <v>204</v>
      </c>
      <c r="AU266" s="232" t="s">
        <v>84</v>
      </c>
      <c r="AY266" s="17" t="s">
        <v>203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84</v>
      </c>
      <c r="BK266" s="233">
        <f>ROUND(I266*H266,2)</f>
        <v>0</v>
      </c>
      <c r="BL266" s="17" t="s">
        <v>256</v>
      </c>
      <c r="BM266" s="232" t="s">
        <v>1324</v>
      </c>
    </row>
    <row r="267" s="2" customFormat="1">
      <c r="A267" s="38"/>
      <c r="B267" s="39"/>
      <c r="C267" s="40"/>
      <c r="D267" s="234" t="s">
        <v>210</v>
      </c>
      <c r="E267" s="40"/>
      <c r="F267" s="235" t="s">
        <v>1323</v>
      </c>
      <c r="G267" s="40"/>
      <c r="H267" s="40"/>
      <c r="I267" s="236"/>
      <c r="J267" s="40"/>
      <c r="K267" s="40"/>
      <c r="L267" s="44"/>
      <c r="M267" s="237"/>
      <c r="N267" s="238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210</v>
      </c>
      <c r="AU267" s="17" t="s">
        <v>84</v>
      </c>
    </row>
    <row r="268" s="2" customFormat="1" ht="16.5" customHeight="1">
      <c r="A268" s="38"/>
      <c r="B268" s="39"/>
      <c r="C268" s="221" t="s">
        <v>1094</v>
      </c>
      <c r="D268" s="221" t="s">
        <v>204</v>
      </c>
      <c r="E268" s="222" t="s">
        <v>1325</v>
      </c>
      <c r="F268" s="223" t="s">
        <v>1326</v>
      </c>
      <c r="G268" s="224" t="s">
        <v>266</v>
      </c>
      <c r="H268" s="225">
        <v>4</v>
      </c>
      <c r="I268" s="226"/>
      <c r="J268" s="227">
        <f>ROUND(I268*H268,2)</f>
        <v>0</v>
      </c>
      <c r="K268" s="223" t="s">
        <v>1</v>
      </c>
      <c r="L268" s="44"/>
      <c r="M268" s="228" t="s">
        <v>1</v>
      </c>
      <c r="N268" s="229" t="s">
        <v>42</v>
      </c>
      <c r="O268" s="91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2" t="s">
        <v>256</v>
      </c>
      <c r="AT268" s="232" t="s">
        <v>204</v>
      </c>
      <c r="AU268" s="232" t="s">
        <v>84</v>
      </c>
      <c r="AY268" s="17" t="s">
        <v>203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84</v>
      </c>
      <c r="BK268" s="233">
        <f>ROUND(I268*H268,2)</f>
        <v>0</v>
      </c>
      <c r="BL268" s="17" t="s">
        <v>256</v>
      </c>
      <c r="BM268" s="232" t="s">
        <v>1327</v>
      </c>
    </row>
    <row r="269" s="2" customFormat="1">
      <c r="A269" s="38"/>
      <c r="B269" s="39"/>
      <c r="C269" s="40"/>
      <c r="D269" s="234" t="s">
        <v>210</v>
      </c>
      <c r="E269" s="40"/>
      <c r="F269" s="235" t="s">
        <v>1326</v>
      </c>
      <c r="G269" s="40"/>
      <c r="H269" s="40"/>
      <c r="I269" s="236"/>
      <c r="J269" s="40"/>
      <c r="K269" s="40"/>
      <c r="L269" s="44"/>
      <c r="M269" s="237"/>
      <c r="N269" s="238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210</v>
      </c>
      <c r="AU269" s="17" t="s">
        <v>84</v>
      </c>
    </row>
    <row r="270" s="12" customFormat="1">
      <c r="A270" s="12"/>
      <c r="B270" s="239"/>
      <c r="C270" s="240"/>
      <c r="D270" s="234" t="s">
        <v>268</v>
      </c>
      <c r="E270" s="241" t="s">
        <v>1</v>
      </c>
      <c r="F270" s="242" t="s">
        <v>1328</v>
      </c>
      <c r="G270" s="240"/>
      <c r="H270" s="243">
        <v>2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9" t="s">
        <v>268</v>
      </c>
      <c r="AU270" s="249" t="s">
        <v>84</v>
      </c>
      <c r="AV270" s="12" t="s">
        <v>86</v>
      </c>
      <c r="AW270" s="12" t="s">
        <v>33</v>
      </c>
      <c r="AX270" s="12" t="s">
        <v>77</v>
      </c>
      <c r="AY270" s="249" t="s">
        <v>203</v>
      </c>
    </row>
    <row r="271" s="12" customFormat="1">
      <c r="A271" s="12"/>
      <c r="B271" s="239"/>
      <c r="C271" s="240"/>
      <c r="D271" s="234" t="s">
        <v>268</v>
      </c>
      <c r="E271" s="241" t="s">
        <v>1</v>
      </c>
      <c r="F271" s="242" t="s">
        <v>1321</v>
      </c>
      <c r="G271" s="240"/>
      <c r="H271" s="243">
        <v>2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9" t="s">
        <v>268</v>
      </c>
      <c r="AU271" s="249" t="s">
        <v>84</v>
      </c>
      <c r="AV271" s="12" t="s">
        <v>86</v>
      </c>
      <c r="AW271" s="12" t="s">
        <v>33</v>
      </c>
      <c r="AX271" s="12" t="s">
        <v>77</v>
      </c>
      <c r="AY271" s="249" t="s">
        <v>203</v>
      </c>
    </row>
    <row r="272" s="13" customFormat="1">
      <c r="A272" s="13"/>
      <c r="B272" s="250"/>
      <c r="C272" s="251"/>
      <c r="D272" s="234" t="s">
        <v>268</v>
      </c>
      <c r="E272" s="252" t="s">
        <v>1</v>
      </c>
      <c r="F272" s="253" t="s">
        <v>271</v>
      </c>
      <c r="G272" s="251"/>
      <c r="H272" s="254">
        <v>4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0" t="s">
        <v>268</v>
      </c>
      <c r="AU272" s="260" t="s">
        <v>84</v>
      </c>
      <c r="AV272" s="13" t="s">
        <v>125</v>
      </c>
      <c r="AW272" s="13" t="s">
        <v>33</v>
      </c>
      <c r="AX272" s="13" t="s">
        <v>84</v>
      </c>
      <c r="AY272" s="260" t="s">
        <v>203</v>
      </c>
    </row>
    <row r="273" s="2" customFormat="1" ht="16.5" customHeight="1">
      <c r="A273" s="38"/>
      <c r="B273" s="39"/>
      <c r="C273" s="221" t="s">
        <v>1098</v>
      </c>
      <c r="D273" s="221" t="s">
        <v>204</v>
      </c>
      <c r="E273" s="222" t="s">
        <v>1329</v>
      </c>
      <c r="F273" s="223" t="s">
        <v>1330</v>
      </c>
      <c r="G273" s="224" t="s">
        <v>266</v>
      </c>
      <c r="H273" s="225">
        <v>1</v>
      </c>
      <c r="I273" s="226"/>
      <c r="J273" s="227">
        <f>ROUND(I273*H273,2)</f>
        <v>0</v>
      </c>
      <c r="K273" s="223" t="s">
        <v>1</v>
      </c>
      <c r="L273" s="44"/>
      <c r="M273" s="228" t="s">
        <v>1</v>
      </c>
      <c r="N273" s="229" t="s">
        <v>42</v>
      </c>
      <c r="O273" s="91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2" t="s">
        <v>256</v>
      </c>
      <c r="AT273" s="232" t="s">
        <v>204</v>
      </c>
      <c r="AU273" s="232" t="s">
        <v>84</v>
      </c>
      <c r="AY273" s="17" t="s">
        <v>203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84</v>
      </c>
      <c r="BK273" s="233">
        <f>ROUND(I273*H273,2)</f>
        <v>0</v>
      </c>
      <c r="BL273" s="17" t="s">
        <v>256</v>
      </c>
      <c r="BM273" s="232" t="s">
        <v>1331</v>
      </c>
    </row>
    <row r="274" s="2" customFormat="1">
      <c r="A274" s="38"/>
      <c r="B274" s="39"/>
      <c r="C274" s="40"/>
      <c r="D274" s="234" t="s">
        <v>210</v>
      </c>
      <c r="E274" s="40"/>
      <c r="F274" s="235" t="s">
        <v>1330</v>
      </c>
      <c r="G274" s="40"/>
      <c r="H274" s="40"/>
      <c r="I274" s="236"/>
      <c r="J274" s="40"/>
      <c r="K274" s="40"/>
      <c r="L274" s="44"/>
      <c r="M274" s="237"/>
      <c r="N274" s="238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210</v>
      </c>
      <c r="AU274" s="17" t="s">
        <v>84</v>
      </c>
    </row>
    <row r="275" s="2" customFormat="1" ht="24.15" customHeight="1">
      <c r="A275" s="38"/>
      <c r="B275" s="39"/>
      <c r="C275" s="221" t="s">
        <v>1103</v>
      </c>
      <c r="D275" s="221" t="s">
        <v>204</v>
      </c>
      <c r="E275" s="222" t="s">
        <v>1332</v>
      </c>
      <c r="F275" s="223" t="s">
        <v>1333</v>
      </c>
      <c r="G275" s="224" t="s">
        <v>266</v>
      </c>
      <c r="H275" s="225">
        <v>4</v>
      </c>
      <c r="I275" s="226"/>
      <c r="J275" s="227">
        <f>ROUND(I275*H275,2)</f>
        <v>0</v>
      </c>
      <c r="K275" s="223" t="s">
        <v>933</v>
      </c>
      <c r="L275" s="44"/>
      <c r="M275" s="228" t="s">
        <v>1</v>
      </c>
      <c r="N275" s="229" t="s">
        <v>42</v>
      </c>
      <c r="O275" s="91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2" t="s">
        <v>256</v>
      </c>
      <c r="AT275" s="232" t="s">
        <v>204</v>
      </c>
      <c r="AU275" s="232" t="s">
        <v>84</v>
      </c>
      <c r="AY275" s="17" t="s">
        <v>203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7" t="s">
        <v>84</v>
      </c>
      <c r="BK275" s="233">
        <f>ROUND(I275*H275,2)</f>
        <v>0</v>
      </c>
      <c r="BL275" s="17" t="s">
        <v>256</v>
      </c>
      <c r="BM275" s="232" t="s">
        <v>1334</v>
      </c>
    </row>
    <row r="276" s="2" customFormat="1">
      <c r="A276" s="38"/>
      <c r="B276" s="39"/>
      <c r="C276" s="40"/>
      <c r="D276" s="234" t="s">
        <v>210</v>
      </c>
      <c r="E276" s="40"/>
      <c r="F276" s="235" t="s">
        <v>1333</v>
      </c>
      <c r="G276" s="40"/>
      <c r="H276" s="40"/>
      <c r="I276" s="236"/>
      <c r="J276" s="40"/>
      <c r="K276" s="40"/>
      <c r="L276" s="44"/>
      <c r="M276" s="237"/>
      <c r="N276" s="238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210</v>
      </c>
      <c r="AU276" s="17" t="s">
        <v>84</v>
      </c>
    </row>
    <row r="277" s="2" customFormat="1" ht="24.15" customHeight="1">
      <c r="A277" s="38"/>
      <c r="B277" s="39"/>
      <c r="C277" s="221" t="s">
        <v>1108</v>
      </c>
      <c r="D277" s="221" t="s">
        <v>204</v>
      </c>
      <c r="E277" s="222" t="s">
        <v>1335</v>
      </c>
      <c r="F277" s="223" t="s">
        <v>1336</v>
      </c>
      <c r="G277" s="224" t="s">
        <v>266</v>
      </c>
      <c r="H277" s="225">
        <v>2</v>
      </c>
      <c r="I277" s="226"/>
      <c r="J277" s="227">
        <f>ROUND(I277*H277,2)</f>
        <v>0</v>
      </c>
      <c r="K277" s="223" t="s">
        <v>933</v>
      </c>
      <c r="L277" s="44"/>
      <c r="M277" s="228" t="s">
        <v>1</v>
      </c>
      <c r="N277" s="229" t="s">
        <v>42</v>
      </c>
      <c r="O277" s="91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2" t="s">
        <v>256</v>
      </c>
      <c r="AT277" s="232" t="s">
        <v>204</v>
      </c>
      <c r="AU277" s="232" t="s">
        <v>84</v>
      </c>
      <c r="AY277" s="17" t="s">
        <v>203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7" t="s">
        <v>84</v>
      </c>
      <c r="BK277" s="233">
        <f>ROUND(I277*H277,2)</f>
        <v>0</v>
      </c>
      <c r="BL277" s="17" t="s">
        <v>256</v>
      </c>
      <c r="BM277" s="232" t="s">
        <v>1337</v>
      </c>
    </row>
    <row r="278" s="2" customFormat="1">
      <c r="A278" s="38"/>
      <c r="B278" s="39"/>
      <c r="C278" s="40"/>
      <c r="D278" s="234" t="s">
        <v>210</v>
      </c>
      <c r="E278" s="40"/>
      <c r="F278" s="235" t="s">
        <v>1336</v>
      </c>
      <c r="G278" s="40"/>
      <c r="H278" s="40"/>
      <c r="I278" s="236"/>
      <c r="J278" s="40"/>
      <c r="K278" s="40"/>
      <c r="L278" s="44"/>
      <c r="M278" s="237"/>
      <c r="N278" s="238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210</v>
      </c>
      <c r="AU278" s="17" t="s">
        <v>84</v>
      </c>
    </row>
    <row r="279" s="2" customFormat="1" ht="16.5" customHeight="1">
      <c r="A279" s="38"/>
      <c r="B279" s="39"/>
      <c r="C279" s="221" t="s">
        <v>1113</v>
      </c>
      <c r="D279" s="221" t="s">
        <v>204</v>
      </c>
      <c r="E279" s="222" t="s">
        <v>1338</v>
      </c>
      <c r="F279" s="223" t="s">
        <v>1339</v>
      </c>
      <c r="G279" s="224" t="s">
        <v>266</v>
      </c>
      <c r="H279" s="225">
        <v>2</v>
      </c>
      <c r="I279" s="226"/>
      <c r="J279" s="227">
        <f>ROUND(I279*H279,2)</f>
        <v>0</v>
      </c>
      <c r="K279" s="223" t="s">
        <v>1</v>
      </c>
      <c r="L279" s="44"/>
      <c r="M279" s="228" t="s">
        <v>1</v>
      </c>
      <c r="N279" s="229" t="s">
        <v>42</v>
      </c>
      <c r="O279" s="91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2" t="s">
        <v>256</v>
      </c>
      <c r="AT279" s="232" t="s">
        <v>204</v>
      </c>
      <c r="AU279" s="232" t="s">
        <v>84</v>
      </c>
      <c r="AY279" s="17" t="s">
        <v>203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7" t="s">
        <v>84</v>
      </c>
      <c r="BK279" s="233">
        <f>ROUND(I279*H279,2)</f>
        <v>0</v>
      </c>
      <c r="BL279" s="17" t="s">
        <v>256</v>
      </c>
      <c r="BM279" s="232" t="s">
        <v>1340</v>
      </c>
    </row>
    <row r="280" s="2" customFormat="1">
      <c r="A280" s="38"/>
      <c r="B280" s="39"/>
      <c r="C280" s="40"/>
      <c r="D280" s="234" t="s">
        <v>210</v>
      </c>
      <c r="E280" s="40"/>
      <c r="F280" s="235" t="s">
        <v>1339</v>
      </c>
      <c r="G280" s="40"/>
      <c r="H280" s="40"/>
      <c r="I280" s="236"/>
      <c r="J280" s="40"/>
      <c r="K280" s="40"/>
      <c r="L280" s="44"/>
      <c r="M280" s="237"/>
      <c r="N280" s="238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210</v>
      </c>
      <c r="AU280" s="17" t="s">
        <v>84</v>
      </c>
    </row>
    <row r="281" s="2" customFormat="1" ht="16.5" customHeight="1">
      <c r="A281" s="38"/>
      <c r="B281" s="39"/>
      <c r="C281" s="221" t="s">
        <v>1118</v>
      </c>
      <c r="D281" s="221" t="s">
        <v>204</v>
      </c>
      <c r="E281" s="222" t="s">
        <v>1341</v>
      </c>
      <c r="F281" s="223" t="s">
        <v>1342</v>
      </c>
      <c r="G281" s="224" t="s">
        <v>266</v>
      </c>
      <c r="H281" s="225">
        <v>1</v>
      </c>
      <c r="I281" s="226"/>
      <c r="J281" s="227">
        <f>ROUND(I281*H281,2)</f>
        <v>0</v>
      </c>
      <c r="K281" s="223" t="s">
        <v>1</v>
      </c>
      <c r="L281" s="44"/>
      <c r="M281" s="228" t="s">
        <v>1</v>
      </c>
      <c r="N281" s="229" t="s">
        <v>42</v>
      </c>
      <c r="O281" s="91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2" t="s">
        <v>256</v>
      </c>
      <c r="AT281" s="232" t="s">
        <v>204</v>
      </c>
      <c r="AU281" s="232" t="s">
        <v>84</v>
      </c>
      <c r="AY281" s="17" t="s">
        <v>203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7" t="s">
        <v>84</v>
      </c>
      <c r="BK281" s="233">
        <f>ROUND(I281*H281,2)</f>
        <v>0</v>
      </c>
      <c r="BL281" s="17" t="s">
        <v>256</v>
      </c>
      <c r="BM281" s="232" t="s">
        <v>1343</v>
      </c>
    </row>
    <row r="282" s="2" customFormat="1">
      <c r="A282" s="38"/>
      <c r="B282" s="39"/>
      <c r="C282" s="40"/>
      <c r="D282" s="234" t="s">
        <v>210</v>
      </c>
      <c r="E282" s="40"/>
      <c r="F282" s="235" t="s">
        <v>1342</v>
      </c>
      <c r="G282" s="40"/>
      <c r="H282" s="40"/>
      <c r="I282" s="236"/>
      <c r="J282" s="40"/>
      <c r="K282" s="40"/>
      <c r="L282" s="44"/>
      <c r="M282" s="237"/>
      <c r="N282" s="238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210</v>
      </c>
      <c r="AU282" s="17" t="s">
        <v>84</v>
      </c>
    </row>
    <row r="283" s="2" customFormat="1" ht="33" customHeight="1">
      <c r="A283" s="38"/>
      <c r="B283" s="39"/>
      <c r="C283" s="221" t="s">
        <v>1123</v>
      </c>
      <c r="D283" s="221" t="s">
        <v>204</v>
      </c>
      <c r="E283" s="222" t="s">
        <v>1344</v>
      </c>
      <c r="F283" s="223" t="s">
        <v>1345</v>
      </c>
      <c r="G283" s="224" t="s">
        <v>266</v>
      </c>
      <c r="H283" s="225">
        <v>2</v>
      </c>
      <c r="I283" s="226"/>
      <c r="J283" s="227">
        <f>ROUND(I283*H283,2)</f>
        <v>0</v>
      </c>
      <c r="K283" s="223" t="s">
        <v>1</v>
      </c>
      <c r="L283" s="44"/>
      <c r="M283" s="228" t="s">
        <v>1</v>
      </c>
      <c r="N283" s="229" t="s">
        <v>42</v>
      </c>
      <c r="O283" s="91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2" t="s">
        <v>256</v>
      </c>
      <c r="AT283" s="232" t="s">
        <v>204</v>
      </c>
      <c r="AU283" s="232" t="s">
        <v>84</v>
      </c>
      <c r="AY283" s="17" t="s">
        <v>203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7" t="s">
        <v>84</v>
      </c>
      <c r="BK283" s="233">
        <f>ROUND(I283*H283,2)</f>
        <v>0</v>
      </c>
      <c r="BL283" s="17" t="s">
        <v>256</v>
      </c>
      <c r="BM283" s="232" t="s">
        <v>1346</v>
      </c>
    </row>
    <row r="284" s="2" customFormat="1">
      <c r="A284" s="38"/>
      <c r="B284" s="39"/>
      <c r="C284" s="40"/>
      <c r="D284" s="234" t="s">
        <v>210</v>
      </c>
      <c r="E284" s="40"/>
      <c r="F284" s="235" t="s">
        <v>1345</v>
      </c>
      <c r="G284" s="40"/>
      <c r="H284" s="40"/>
      <c r="I284" s="236"/>
      <c r="J284" s="40"/>
      <c r="K284" s="40"/>
      <c r="L284" s="44"/>
      <c r="M284" s="237"/>
      <c r="N284" s="238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210</v>
      </c>
      <c r="AU284" s="17" t="s">
        <v>84</v>
      </c>
    </row>
    <row r="285" s="2" customFormat="1" ht="33" customHeight="1">
      <c r="A285" s="38"/>
      <c r="B285" s="39"/>
      <c r="C285" s="221" t="s">
        <v>1130</v>
      </c>
      <c r="D285" s="221" t="s">
        <v>204</v>
      </c>
      <c r="E285" s="222" t="s">
        <v>1347</v>
      </c>
      <c r="F285" s="223" t="s">
        <v>1348</v>
      </c>
      <c r="G285" s="224" t="s">
        <v>266</v>
      </c>
      <c r="H285" s="225">
        <v>1</v>
      </c>
      <c r="I285" s="226"/>
      <c r="J285" s="227">
        <f>ROUND(I285*H285,2)</f>
        <v>0</v>
      </c>
      <c r="K285" s="223" t="s">
        <v>1</v>
      </c>
      <c r="L285" s="44"/>
      <c r="M285" s="228" t="s">
        <v>1</v>
      </c>
      <c r="N285" s="229" t="s">
        <v>42</v>
      </c>
      <c r="O285" s="91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2" t="s">
        <v>256</v>
      </c>
      <c r="AT285" s="232" t="s">
        <v>204</v>
      </c>
      <c r="AU285" s="232" t="s">
        <v>84</v>
      </c>
      <c r="AY285" s="17" t="s">
        <v>203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7" t="s">
        <v>84</v>
      </c>
      <c r="BK285" s="233">
        <f>ROUND(I285*H285,2)</f>
        <v>0</v>
      </c>
      <c r="BL285" s="17" t="s">
        <v>256</v>
      </c>
      <c r="BM285" s="232" t="s">
        <v>1349</v>
      </c>
    </row>
    <row r="286" s="2" customFormat="1">
      <c r="A286" s="38"/>
      <c r="B286" s="39"/>
      <c r="C286" s="40"/>
      <c r="D286" s="234" t="s">
        <v>210</v>
      </c>
      <c r="E286" s="40"/>
      <c r="F286" s="235" t="s">
        <v>1348</v>
      </c>
      <c r="G286" s="40"/>
      <c r="H286" s="40"/>
      <c r="I286" s="236"/>
      <c r="J286" s="40"/>
      <c r="K286" s="40"/>
      <c r="L286" s="44"/>
      <c r="M286" s="237"/>
      <c r="N286" s="238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210</v>
      </c>
      <c r="AU286" s="17" t="s">
        <v>84</v>
      </c>
    </row>
    <row r="287" s="2" customFormat="1" ht="16.5" customHeight="1">
      <c r="A287" s="38"/>
      <c r="B287" s="39"/>
      <c r="C287" s="221" t="s">
        <v>1134</v>
      </c>
      <c r="D287" s="221" t="s">
        <v>204</v>
      </c>
      <c r="E287" s="222" t="s">
        <v>1350</v>
      </c>
      <c r="F287" s="223" t="s">
        <v>1351</v>
      </c>
      <c r="G287" s="224" t="s">
        <v>266</v>
      </c>
      <c r="H287" s="225">
        <v>10</v>
      </c>
      <c r="I287" s="226"/>
      <c r="J287" s="227">
        <f>ROUND(I287*H287,2)</f>
        <v>0</v>
      </c>
      <c r="K287" s="223" t="s">
        <v>933</v>
      </c>
      <c r="L287" s="44"/>
      <c r="M287" s="228" t="s">
        <v>1</v>
      </c>
      <c r="N287" s="229" t="s">
        <v>42</v>
      </c>
      <c r="O287" s="91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2" t="s">
        <v>256</v>
      </c>
      <c r="AT287" s="232" t="s">
        <v>204</v>
      </c>
      <c r="AU287" s="232" t="s">
        <v>84</v>
      </c>
      <c r="AY287" s="17" t="s">
        <v>203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7" t="s">
        <v>84</v>
      </c>
      <c r="BK287" s="233">
        <f>ROUND(I287*H287,2)</f>
        <v>0</v>
      </c>
      <c r="BL287" s="17" t="s">
        <v>256</v>
      </c>
      <c r="BM287" s="232" t="s">
        <v>1352</v>
      </c>
    </row>
    <row r="288" s="2" customFormat="1">
      <c r="A288" s="38"/>
      <c r="B288" s="39"/>
      <c r="C288" s="40"/>
      <c r="D288" s="234" t="s">
        <v>210</v>
      </c>
      <c r="E288" s="40"/>
      <c r="F288" s="235" t="s">
        <v>1351</v>
      </c>
      <c r="G288" s="40"/>
      <c r="H288" s="40"/>
      <c r="I288" s="236"/>
      <c r="J288" s="40"/>
      <c r="K288" s="40"/>
      <c r="L288" s="44"/>
      <c r="M288" s="237"/>
      <c r="N288" s="238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210</v>
      </c>
      <c r="AU288" s="17" t="s">
        <v>84</v>
      </c>
    </row>
    <row r="289" s="2" customFormat="1" ht="16.5" customHeight="1">
      <c r="A289" s="38"/>
      <c r="B289" s="39"/>
      <c r="C289" s="221" t="s">
        <v>154</v>
      </c>
      <c r="D289" s="221" t="s">
        <v>204</v>
      </c>
      <c r="E289" s="222" t="s">
        <v>1353</v>
      </c>
      <c r="F289" s="223" t="s">
        <v>1354</v>
      </c>
      <c r="G289" s="224" t="s">
        <v>266</v>
      </c>
      <c r="H289" s="225">
        <v>4</v>
      </c>
      <c r="I289" s="226"/>
      <c r="J289" s="227">
        <f>ROUND(I289*H289,2)</f>
        <v>0</v>
      </c>
      <c r="K289" s="223" t="s">
        <v>933</v>
      </c>
      <c r="L289" s="44"/>
      <c r="M289" s="228" t="s">
        <v>1</v>
      </c>
      <c r="N289" s="229" t="s">
        <v>42</v>
      </c>
      <c r="O289" s="91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2" t="s">
        <v>256</v>
      </c>
      <c r="AT289" s="232" t="s">
        <v>204</v>
      </c>
      <c r="AU289" s="232" t="s">
        <v>84</v>
      </c>
      <c r="AY289" s="17" t="s">
        <v>203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7" t="s">
        <v>84</v>
      </c>
      <c r="BK289" s="233">
        <f>ROUND(I289*H289,2)</f>
        <v>0</v>
      </c>
      <c r="BL289" s="17" t="s">
        <v>256</v>
      </c>
      <c r="BM289" s="232" t="s">
        <v>1355</v>
      </c>
    </row>
    <row r="290" s="2" customFormat="1">
      <c r="A290" s="38"/>
      <c r="B290" s="39"/>
      <c r="C290" s="40"/>
      <c r="D290" s="234" t="s">
        <v>210</v>
      </c>
      <c r="E290" s="40"/>
      <c r="F290" s="235" t="s">
        <v>1354</v>
      </c>
      <c r="G290" s="40"/>
      <c r="H290" s="40"/>
      <c r="I290" s="236"/>
      <c r="J290" s="40"/>
      <c r="K290" s="40"/>
      <c r="L290" s="44"/>
      <c r="M290" s="271"/>
      <c r="N290" s="272"/>
      <c r="O290" s="273"/>
      <c r="P290" s="273"/>
      <c r="Q290" s="273"/>
      <c r="R290" s="273"/>
      <c r="S290" s="273"/>
      <c r="T290" s="274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210</v>
      </c>
      <c r="AU290" s="17" t="s">
        <v>84</v>
      </c>
    </row>
    <row r="291" s="2" customFormat="1" ht="6.96" customHeight="1">
      <c r="A291" s="38"/>
      <c r="B291" s="66"/>
      <c r="C291" s="67"/>
      <c r="D291" s="67"/>
      <c r="E291" s="67"/>
      <c r="F291" s="67"/>
      <c r="G291" s="67"/>
      <c r="H291" s="67"/>
      <c r="I291" s="67"/>
      <c r="J291" s="67"/>
      <c r="K291" s="67"/>
      <c r="L291" s="44"/>
      <c r="M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</sheetData>
  <sheetProtection sheet="1" autoFilter="0" formatColumns="0" formatRows="0" objects="1" scenarios="1" spinCount="100000" saltValue="RKPYK899X+8tdPy9IwrBQqUmorjSuox6510/ds9YZos3scUa0U5Vw1CXHxO4tiVOW93YNHM2iVox00sJC0SMjQ==" hashValue="WbWkV6rS2vYYC0xa7nM8gv8PO5OYhRhNTdeySQfv2l3xycCtPYJV0Uz8fqJQ3y/G/NcpZZYGok4GRiULazPywg==" algorithmName="SHA-512" password="CC35"/>
  <autoFilter ref="C129:K29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168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1356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1357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ROUND(J131,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ROUND((SUM(BE131:BE366)),  2)</f>
        <v>0</v>
      </c>
      <c r="G37" s="38"/>
      <c r="H37" s="38"/>
      <c r="I37" s="165">
        <v>0.20999999999999999</v>
      </c>
      <c r="J37" s="164">
        <f>ROUND(((SUM(BE131:BE366))*I37),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ROUND((SUM(BF131:BF366)),  2)</f>
        <v>0</v>
      </c>
      <c r="G38" s="38"/>
      <c r="H38" s="38"/>
      <c r="I38" s="165">
        <v>0.12</v>
      </c>
      <c r="J38" s="164">
        <f>ROUND(((SUM(BF131:BF366))*I38),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ROUND((SUM(BG131:BG366)),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ROUND((SUM(BH131:BH366)),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ROUND((SUM(BI131:BI366)),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1356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54C - SO 09C - Jednotná kanalizace - přípojky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J131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927</v>
      </c>
      <c r="E101" s="193"/>
      <c r="F101" s="193"/>
      <c r="G101" s="193"/>
      <c r="H101" s="193"/>
      <c r="I101" s="193"/>
      <c r="J101" s="194">
        <f>J132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184</v>
      </c>
      <c r="E102" s="193"/>
      <c r="F102" s="193"/>
      <c r="G102" s="193"/>
      <c r="H102" s="193"/>
      <c r="I102" s="193"/>
      <c r="J102" s="194">
        <f>J169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928</v>
      </c>
      <c r="E103" s="193"/>
      <c r="F103" s="193"/>
      <c r="G103" s="193"/>
      <c r="H103" s="193"/>
      <c r="I103" s="193"/>
      <c r="J103" s="194">
        <f>J174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929</v>
      </c>
      <c r="E104" s="193"/>
      <c r="F104" s="193"/>
      <c r="G104" s="193"/>
      <c r="H104" s="193"/>
      <c r="I104" s="193"/>
      <c r="J104" s="194">
        <f>J211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930</v>
      </c>
      <c r="E105" s="193"/>
      <c r="F105" s="193"/>
      <c r="G105" s="193"/>
      <c r="H105" s="193"/>
      <c r="I105" s="193"/>
      <c r="J105" s="194">
        <f>J292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1358</v>
      </c>
      <c r="E106" s="193"/>
      <c r="F106" s="193"/>
      <c r="G106" s="193"/>
      <c r="H106" s="193"/>
      <c r="I106" s="193"/>
      <c r="J106" s="194">
        <f>J337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0"/>
      <c r="C107" s="191"/>
      <c r="D107" s="192" t="s">
        <v>186</v>
      </c>
      <c r="E107" s="193"/>
      <c r="F107" s="193"/>
      <c r="G107" s="193"/>
      <c r="H107" s="193"/>
      <c r="I107" s="193"/>
      <c r="J107" s="194">
        <f>J362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189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4" t="str">
        <f>E7</f>
        <v>Revitalizace náměstí Míru v Tišnově, etapa 1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173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1" customFormat="1" ht="23.25" customHeight="1">
      <c r="B119" s="21"/>
      <c r="C119" s="22"/>
      <c r="D119" s="22"/>
      <c r="E119" s="184" t="s">
        <v>174</v>
      </c>
      <c r="F119" s="22"/>
      <c r="G119" s="22"/>
      <c r="H119" s="22"/>
      <c r="I119" s="22"/>
      <c r="J119" s="22"/>
      <c r="K119" s="22"/>
      <c r="L119" s="20"/>
    </row>
    <row r="120" s="1" customFormat="1" ht="12" customHeight="1">
      <c r="B120" s="21"/>
      <c r="C120" s="32" t="s">
        <v>175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5" t="s">
        <v>1356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177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E13</f>
        <v>54C - SO 09C - Jednotná kanalizace - přípojky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F16</f>
        <v>Tišnov</v>
      </c>
      <c r="G125" s="40"/>
      <c r="H125" s="40"/>
      <c r="I125" s="32" t="s">
        <v>22</v>
      </c>
      <c r="J125" s="79" t="str">
        <f>IF(J16="","",J16)</f>
        <v>2. 5. 2024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E19</f>
        <v>Město Tišnov, náměstí Míru 111, 666 01 Tišnov</v>
      </c>
      <c r="G127" s="40"/>
      <c r="H127" s="40"/>
      <c r="I127" s="32" t="s">
        <v>30</v>
      </c>
      <c r="J127" s="36" t="str">
        <f>E25</f>
        <v>Ing. Petr Velička autorizovaný architekt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IF(E22="","",E22)</f>
        <v>Vyplň údaj</v>
      </c>
      <c r="G128" s="40"/>
      <c r="H128" s="40"/>
      <c r="I128" s="32" t="s">
        <v>34</v>
      </c>
      <c r="J128" s="36" t="str">
        <f>E28</f>
        <v>Čiklová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0" customFormat="1" ht="29.28" customHeight="1">
      <c r="A130" s="196"/>
      <c r="B130" s="197"/>
      <c r="C130" s="198" t="s">
        <v>190</v>
      </c>
      <c r="D130" s="199" t="s">
        <v>62</v>
      </c>
      <c r="E130" s="199" t="s">
        <v>58</v>
      </c>
      <c r="F130" s="199" t="s">
        <v>59</v>
      </c>
      <c r="G130" s="199" t="s">
        <v>191</v>
      </c>
      <c r="H130" s="199" t="s">
        <v>192</v>
      </c>
      <c r="I130" s="199" t="s">
        <v>193</v>
      </c>
      <c r="J130" s="199" t="s">
        <v>181</v>
      </c>
      <c r="K130" s="200" t="s">
        <v>194</v>
      </c>
      <c r="L130" s="201"/>
      <c r="M130" s="100" t="s">
        <v>1</v>
      </c>
      <c r="N130" s="101" t="s">
        <v>41</v>
      </c>
      <c r="O130" s="101" t="s">
        <v>195</v>
      </c>
      <c r="P130" s="101" t="s">
        <v>196</v>
      </c>
      <c r="Q130" s="101" t="s">
        <v>197</v>
      </c>
      <c r="R130" s="101" t="s">
        <v>198</v>
      </c>
      <c r="S130" s="101" t="s">
        <v>199</v>
      </c>
      <c r="T130" s="102" t="s">
        <v>200</v>
      </c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</row>
    <row r="131" s="2" customFormat="1" ht="22.8" customHeight="1">
      <c r="A131" s="38"/>
      <c r="B131" s="39"/>
      <c r="C131" s="107" t="s">
        <v>201</v>
      </c>
      <c r="D131" s="40"/>
      <c r="E131" s="40"/>
      <c r="F131" s="40"/>
      <c r="G131" s="40"/>
      <c r="H131" s="40"/>
      <c r="I131" s="40"/>
      <c r="J131" s="202">
        <f>BK131</f>
        <v>0</v>
      </c>
      <c r="K131" s="40"/>
      <c r="L131" s="44"/>
      <c r="M131" s="103"/>
      <c r="N131" s="203"/>
      <c r="O131" s="104"/>
      <c r="P131" s="204">
        <f>P132+P169+P174+P211+P292+P337+P362</f>
        <v>0</v>
      </c>
      <c r="Q131" s="104"/>
      <c r="R131" s="204">
        <f>R132+R169+R174+R211+R292+R337+R362</f>
        <v>0</v>
      </c>
      <c r="S131" s="104"/>
      <c r="T131" s="205">
        <f>T132+T169+T174+T211+T292+T337+T362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76</v>
      </c>
      <c r="AU131" s="17" t="s">
        <v>183</v>
      </c>
      <c r="BK131" s="206">
        <f>BK132+BK169+BK174+BK211+BK292+BK337+BK362</f>
        <v>0</v>
      </c>
    </row>
    <row r="132" s="11" customFormat="1" ht="25.92" customHeight="1">
      <c r="A132" s="11"/>
      <c r="B132" s="207"/>
      <c r="C132" s="208"/>
      <c r="D132" s="209" t="s">
        <v>76</v>
      </c>
      <c r="E132" s="210" t="s">
        <v>84</v>
      </c>
      <c r="F132" s="210" t="s">
        <v>854</v>
      </c>
      <c r="G132" s="208"/>
      <c r="H132" s="208"/>
      <c r="I132" s="211"/>
      <c r="J132" s="212">
        <f>BK132</f>
        <v>0</v>
      </c>
      <c r="K132" s="208"/>
      <c r="L132" s="213"/>
      <c r="M132" s="214"/>
      <c r="N132" s="215"/>
      <c r="O132" s="215"/>
      <c r="P132" s="216">
        <f>SUM(P133:P168)</f>
        <v>0</v>
      </c>
      <c r="Q132" s="215"/>
      <c r="R132" s="216">
        <f>SUM(R133:R168)</f>
        <v>0</v>
      </c>
      <c r="S132" s="215"/>
      <c r="T132" s="217">
        <f>SUM(T133:T168)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8" t="s">
        <v>84</v>
      </c>
      <c r="AT132" s="219" t="s">
        <v>76</v>
      </c>
      <c r="AU132" s="219" t="s">
        <v>77</v>
      </c>
      <c r="AY132" s="218" t="s">
        <v>203</v>
      </c>
      <c r="BK132" s="220">
        <f>SUM(BK133:BK168)</f>
        <v>0</v>
      </c>
    </row>
    <row r="133" s="2" customFormat="1" ht="16.5" customHeight="1">
      <c r="A133" s="38"/>
      <c r="B133" s="39"/>
      <c r="C133" s="221" t="s">
        <v>84</v>
      </c>
      <c r="D133" s="221" t="s">
        <v>204</v>
      </c>
      <c r="E133" s="222" t="s">
        <v>931</v>
      </c>
      <c r="F133" s="223" t="s">
        <v>932</v>
      </c>
      <c r="G133" s="224" t="s">
        <v>207</v>
      </c>
      <c r="H133" s="225">
        <v>1011.4500000000001</v>
      </c>
      <c r="I133" s="226"/>
      <c r="J133" s="227">
        <f>ROUND(I133*H133,2)</f>
        <v>0</v>
      </c>
      <c r="K133" s="223" t="s">
        <v>933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1359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932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12" customFormat="1">
      <c r="A135" s="12"/>
      <c r="B135" s="239"/>
      <c r="C135" s="240"/>
      <c r="D135" s="234" t="s">
        <v>268</v>
      </c>
      <c r="E135" s="241" t="s">
        <v>1</v>
      </c>
      <c r="F135" s="242" t="s">
        <v>1360</v>
      </c>
      <c r="G135" s="240"/>
      <c r="H135" s="243">
        <v>1011.4500000000001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9" t="s">
        <v>268</v>
      </c>
      <c r="AU135" s="249" t="s">
        <v>84</v>
      </c>
      <c r="AV135" s="12" t="s">
        <v>86</v>
      </c>
      <c r="AW135" s="12" t="s">
        <v>33</v>
      </c>
      <c r="AX135" s="12" t="s">
        <v>77</v>
      </c>
      <c r="AY135" s="249" t="s">
        <v>203</v>
      </c>
    </row>
    <row r="136" s="13" customFormat="1">
      <c r="A136" s="13"/>
      <c r="B136" s="250"/>
      <c r="C136" s="251"/>
      <c r="D136" s="234" t="s">
        <v>268</v>
      </c>
      <c r="E136" s="252" t="s">
        <v>1</v>
      </c>
      <c r="F136" s="253" t="s">
        <v>271</v>
      </c>
      <c r="G136" s="251"/>
      <c r="H136" s="254">
        <v>1011.4500000000001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268</v>
      </c>
      <c r="AU136" s="260" t="s">
        <v>84</v>
      </c>
      <c r="AV136" s="13" t="s">
        <v>125</v>
      </c>
      <c r="AW136" s="13" t="s">
        <v>33</v>
      </c>
      <c r="AX136" s="13" t="s">
        <v>84</v>
      </c>
      <c r="AY136" s="260" t="s">
        <v>203</v>
      </c>
    </row>
    <row r="137" s="2" customFormat="1" ht="16.5" customHeight="1">
      <c r="A137" s="38"/>
      <c r="B137" s="39"/>
      <c r="C137" s="221" t="s">
        <v>86</v>
      </c>
      <c r="D137" s="221" t="s">
        <v>204</v>
      </c>
      <c r="E137" s="222" t="s">
        <v>936</v>
      </c>
      <c r="F137" s="223" t="s">
        <v>937</v>
      </c>
      <c r="G137" s="224" t="s">
        <v>207</v>
      </c>
      <c r="H137" s="225">
        <v>1011.4500000000001</v>
      </c>
      <c r="I137" s="226"/>
      <c r="J137" s="227">
        <f>ROUND(I137*H137,2)</f>
        <v>0</v>
      </c>
      <c r="K137" s="223" t="s">
        <v>933</v>
      </c>
      <c r="L137" s="44"/>
      <c r="M137" s="228" t="s">
        <v>1</v>
      </c>
      <c r="N137" s="229" t="s">
        <v>42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125</v>
      </c>
      <c r="AT137" s="232" t="s">
        <v>204</v>
      </c>
      <c r="AU137" s="232" t="s">
        <v>84</v>
      </c>
      <c r="AY137" s="17" t="s">
        <v>203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84</v>
      </c>
      <c r="BK137" s="233">
        <f>ROUND(I137*H137,2)</f>
        <v>0</v>
      </c>
      <c r="BL137" s="17" t="s">
        <v>125</v>
      </c>
      <c r="BM137" s="232" t="s">
        <v>1361</v>
      </c>
    </row>
    <row r="138" s="2" customFormat="1">
      <c r="A138" s="38"/>
      <c r="B138" s="39"/>
      <c r="C138" s="40"/>
      <c r="D138" s="234" t="s">
        <v>210</v>
      </c>
      <c r="E138" s="40"/>
      <c r="F138" s="235" t="s">
        <v>937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84</v>
      </c>
    </row>
    <row r="139" s="2" customFormat="1" ht="21.75" customHeight="1">
      <c r="A139" s="38"/>
      <c r="B139" s="39"/>
      <c r="C139" s="221" t="s">
        <v>94</v>
      </c>
      <c r="D139" s="221" t="s">
        <v>204</v>
      </c>
      <c r="E139" s="222" t="s">
        <v>1227</v>
      </c>
      <c r="F139" s="223" t="s">
        <v>1228</v>
      </c>
      <c r="G139" s="224" t="s">
        <v>227</v>
      </c>
      <c r="H139" s="225">
        <v>1348.5999999999999</v>
      </c>
      <c r="I139" s="226"/>
      <c r="J139" s="227">
        <f>ROUND(I139*H139,2)</f>
        <v>0</v>
      </c>
      <c r="K139" s="223" t="s">
        <v>933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84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1362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1228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84</v>
      </c>
    </row>
    <row r="141" s="12" customFormat="1">
      <c r="A141" s="12"/>
      <c r="B141" s="239"/>
      <c r="C141" s="240"/>
      <c r="D141" s="234" t="s">
        <v>268</v>
      </c>
      <c r="E141" s="241" t="s">
        <v>1</v>
      </c>
      <c r="F141" s="242" t="s">
        <v>1363</v>
      </c>
      <c r="G141" s="240"/>
      <c r="H141" s="243">
        <v>1348.5999999999999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9" t="s">
        <v>268</v>
      </c>
      <c r="AU141" s="249" t="s">
        <v>84</v>
      </c>
      <c r="AV141" s="12" t="s">
        <v>86</v>
      </c>
      <c r="AW141" s="12" t="s">
        <v>33</v>
      </c>
      <c r="AX141" s="12" t="s">
        <v>77</v>
      </c>
      <c r="AY141" s="249" t="s">
        <v>203</v>
      </c>
    </row>
    <row r="142" s="13" customFormat="1">
      <c r="A142" s="13"/>
      <c r="B142" s="250"/>
      <c r="C142" s="251"/>
      <c r="D142" s="234" t="s">
        <v>268</v>
      </c>
      <c r="E142" s="252" t="s">
        <v>1</v>
      </c>
      <c r="F142" s="253" t="s">
        <v>271</v>
      </c>
      <c r="G142" s="251"/>
      <c r="H142" s="254">
        <v>1348.5999999999999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268</v>
      </c>
      <c r="AU142" s="260" t="s">
        <v>84</v>
      </c>
      <c r="AV142" s="13" t="s">
        <v>125</v>
      </c>
      <c r="AW142" s="13" t="s">
        <v>33</v>
      </c>
      <c r="AX142" s="13" t="s">
        <v>84</v>
      </c>
      <c r="AY142" s="260" t="s">
        <v>203</v>
      </c>
    </row>
    <row r="143" s="2" customFormat="1" ht="21.75" customHeight="1">
      <c r="A143" s="38"/>
      <c r="B143" s="39"/>
      <c r="C143" s="221" t="s">
        <v>125</v>
      </c>
      <c r="D143" s="221" t="s">
        <v>204</v>
      </c>
      <c r="E143" s="222" t="s">
        <v>1231</v>
      </c>
      <c r="F143" s="223" t="s">
        <v>1232</v>
      </c>
      <c r="G143" s="224" t="s">
        <v>227</v>
      </c>
      <c r="H143" s="225">
        <v>1348.5999999999999</v>
      </c>
      <c r="I143" s="226"/>
      <c r="J143" s="227">
        <f>ROUND(I143*H143,2)</f>
        <v>0</v>
      </c>
      <c r="K143" s="223" t="s">
        <v>933</v>
      </c>
      <c r="L143" s="44"/>
      <c r="M143" s="228" t="s">
        <v>1</v>
      </c>
      <c r="N143" s="229" t="s">
        <v>42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125</v>
      </c>
      <c r="AT143" s="232" t="s">
        <v>204</v>
      </c>
      <c r="AU143" s="232" t="s">
        <v>84</v>
      </c>
      <c r="AY143" s="17" t="s">
        <v>203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84</v>
      </c>
      <c r="BK143" s="233">
        <f>ROUND(I143*H143,2)</f>
        <v>0</v>
      </c>
      <c r="BL143" s="17" t="s">
        <v>125</v>
      </c>
      <c r="BM143" s="232" t="s">
        <v>1364</v>
      </c>
    </row>
    <row r="144" s="2" customFormat="1">
      <c r="A144" s="38"/>
      <c r="B144" s="39"/>
      <c r="C144" s="40"/>
      <c r="D144" s="234" t="s">
        <v>210</v>
      </c>
      <c r="E144" s="40"/>
      <c r="F144" s="235" t="s">
        <v>1232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210</v>
      </c>
      <c r="AU144" s="17" t="s">
        <v>84</v>
      </c>
    </row>
    <row r="145" s="2" customFormat="1" ht="16.5" customHeight="1">
      <c r="A145" s="38"/>
      <c r="B145" s="39"/>
      <c r="C145" s="221" t="s">
        <v>224</v>
      </c>
      <c r="D145" s="221" t="s">
        <v>204</v>
      </c>
      <c r="E145" s="222" t="s">
        <v>939</v>
      </c>
      <c r="F145" s="223" t="s">
        <v>940</v>
      </c>
      <c r="G145" s="224" t="s">
        <v>207</v>
      </c>
      <c r="H145" s="225">
        <v>1011.4500000000001</v>
      </c>
      <c r="I145" s="226"/>
      <c r="J145" s="227">
        <f>ROUND(I145*H145,2)</f>
        <v>0</v>
      </c>
      <c r="K145" s="223" t="s">
        <v>933</v>
      </c>
      <c r="L145" s="44"/>
      <c r="M145" s="228" t="s">
        <v>1</v>
      </c>
      <c r="N145" s="229" t="s">
        <v>42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125</v>
      </c>
      <c r="AT145" s="232" t="s">
        <v>204</v>
      </c>
      <c r="AU145" s="232" t="s">
        <v>84</v>
      </c>
      <c r="AY145" s="17" t="s">
        <v>203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84</v>
      </c>
      <c r="BK145" s="233">
        <f>ROUND(I145*H145,2)</f>
        <v>0</v>
      </c>
      <c r="BL145" s="17" t="s">
        <v>125</v>
      </c>
      <c r="BM145" s="232" t="s">
        <v>1365</v>
      </c>
    </row>
    <row r="146" s="2" customFormat="1">
      <c r="A146" s="38"/>
      <c r="B146" s="39"/>
      <c r="C146" s="40"/>
      <c r="D146" s="234" t="s">
        <v>210</v>
      </c>
      <c r="E146" s="40"/>
      <c r="F146" s="235" t="s">
        <v>940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210</v>
      </c>
      <c r="AU146" s="17" t="s">
        <v>84</v>
      </c>
    </row>
    <row r="147" s="2" customFormat="1" ht="21.75" customHeight="1">
      <c r="A147" s="38"/>
      <c r="B147" s="39"/>
      <c r="C147" s="221" t="s">
        <v>229</v>
      </c>
      <c r="D147" s="221" t="s">
        <v>204</v>
      </c>
      <c r="E147" s="222" t="s">
        <v>1366</v>
      </c>
      <c r="F147" s="223" t="s">
        <v>1367</v>
      </c>
      <c r="G147" s="224" t="s">
        <v>207</v>
      </c>
      <c r="H147" s="225">
        <v>1011.4500000000001</v>
      </c>
      <c r="I147" s="226"/>
      <c r="J147" s="227">
        <f>ROUND(I147*H147,2)</f>
        <v>0</v>
      </c>
      <c r="K147" s="223" t="s">
        <v>933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125</v>
      </c>
      <c r="AT147" s="232" t="s">
        <v>204</v>
      </c>
      <c r="AU147" s="232" t="s">
        <v>84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125</v>
      </c>
      <c r="BM147" s="232" t="s">
        <v>1368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1367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84</v>
      </c>
    </row>
    <row r="149" s="12" customFormat="1">
      <c r="A149" s="12"/>
      <c r="B149" s="239"/>
      <c r="C149" s="240"/>
      <c r="D149" s="234" t="s">
        <v>268</v>
      </c>
      <c r="E149" s="241" t="s">
        <v>1</v>
      </c>
      <c r="F149" s="242" t="s">
        <v>1369</v>
      </c>
      <c r="G149" s="240"/>
      <c r="H149" s="243">
        <v>1011.4500000000001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9" t="s">
        <v>268</v>
      </c>
      <c r="AU149" s="249" t="s">
        <v>84</v>
      </c>
      <c r="AV149" s="12" t="s">
        <v>86</v>
      </c>
      <c r="AW149" s="12" t="s">
        <v>33</v>
      </c>
      <c r="AX149" s="12" t="s">
        <v>77</v>
      </c>
      <c r="AY149" s="249" t="s">
        <v>203</v>
      </c>
    </row>
    <row r="150" s="13" customFormat="1">
      <c r="A150" s="13"/>
      <c r="B150" s="250"/>
      <c r="C150" s="251"/>
      <c r="D150" s="234" t="s">
        <v>268</v>
      </c>
      <c r="E150" s="252" t="s">
        <v>1</v>
      </c>
      <c r="F150" s="253" t="s">
        <v>271</v>
      </c>
      <c r="G150" s="251"/>
      <c r="H150" s="254">
        <v>1011.4500000000001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268</v>
      </c>
      <c r="AU150" s="260" t="s">
        <v>84</v>
      </c>
      <c r="AV150" s="13" t="s">
        <v>125</v>
      </c>
      <c r="AW150" s="13" t="s">
        <v>33</v>
      </c>
      <c r="AX150" s="13" t="s">
        <v>84</v>
      </c>
      <c r="AY150" s="260" t="s">
        <v>203</v>
      </c>
    </row>
    <row r="151" s="2" customFormat="1" ht="21.75" customHeight="1">
      <c r="A151" s="38"/>
      <c r="B151" s="39"/>
      <c r="C151" s="221" t="s">
        <v>233</v>
      </c>
      <c r="D151" s="221" t="s">
        <v>204</v>
      </c>
      <c r="E151" s="222" t="s">
        <v>946</v>
      </c>
      <c r="F151" s="223" t="s">
        <v>947</v>
      </c>
      <c r="G151" s="224" t="s">
        <v>207</v>
      </c>
      <c r="H151" s="225">
        <v>1011.4500000000001</v>
      </c>
      <c r="I151" s="226"/>
      <c r="J151" s="227">
        <f>ROUND(I151*H151,2)</f>
        <v>0</v>
      </c>
      <c r="K151" s="223" t="s">
        <v>933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125</v>
      </c>
      <c r="AT151" s="232" t="s">
        <v>204</v>
      </c>
      <c r="AU151" s="232" t="s">
        <v>84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125</v>
      </c>
      <c r="BM151" s="232" t="s">
        <v>1370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947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84</v>
      </c>
    </row>
    <row r="153" s="2" customFormat="1" ht="16.5" customHeight="1">
      <c r="A153" s="38"/>
      <c r="B153" s="39"/>
      <c r="C153" s="221" t="s">
        <v>237</v>
      </c>
      <c r="D153" s="221" t="s">
        <v>204</v>
      </c>
      <c r="E153" s="222" t="s">
        <v>949</v>
      </c>
      <c r="F153" s="223" t="s">
        <v>950</v>
      </c>
      <c r="G153" s="224" t="s">
        <v>207</v>
      </c>
      <c r="H153" s="225">
        <v>1011.4500000000001</v>
      </c>
      <c r="I153" s="226"/>
      <c r="J153" s="227">
        <f>ROUND(I153*H153,2)</f>
        <v>0</v>
      </c>
      <c r="K153" s="223" t="s">
        <v>933</v>
      </c>
      <c r="L153" s="44"/>
      <c r="M153" s="228" t="s">
        <v>1</v>
      </c>
      <c r="N153" s="229" t="s">
        <v>42</v>
      </c>
      <c r="O153" s="91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125</v>
      </c>
      <c r="AT153" s="232" t="s">
        <v>204</v>
      </c>
      <c r="AU153" s="232" t="s">
        <v>84</v>
      </c>
      <c r="AY153" s="17" t="s">
        <v>203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84</v>
      </c>
      <c r="BK153" s="233">
        <f>ROUND(I153*H153,2)</f>
        <v>0</v>
      </c>
      <c r="BL153" s="17" t="s">
        <v>125</v>
      </c>
      <c r="BM153" s="232" t="s">
        <v>1371</v>
      </c>
    </row>
    <row r="154" s="2" customFormat="1">
      <c r="A154" s="38"/>
      <c r="B154" s="39"/>
      <c r="C154" s="40"/>
      <c r="D154" s="234" t="s">
        <v>210</v>
      </c>
      <c r="E154" s="40"/>
      <c r="F154" s="235" t="s">
        <v>950</v>
      </c>
      <c r="G154" s="40"/>
      <c r="H154" s="40"/>
      <c r="I154" s="236"/>
      <c r="J154" s="40"/>
      <c r="K154" s="40"/>
      <c r="L154" s="44"/>
      <c r="M154" s="237"/>
      <c r="N154" s="23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210</v>
      </c>
      <c r="AU154" s="17" t="s">
        <v>84</v>
      </c>
    </row>
    <row r="155" s="2" customFormat="1" ht="24.15" customHeight="1">
      <c r="A155" s="38"/>
      <c r="B155" s="39"/>
      <c r="C155" s="221" t="s">
        <v>241</v>
      </c>
      <c r="D155" s="221" t="s">
        <v>204</v>
      </c>
      <c r="E155" s="222" t="s">
        <v>952</v>
      </c>
      <c r="F155" s="223" t="s">
        <v>953</v>
      </c>
      <c r="G155" s="224" t="s">
        <v>207</v>
      </c>
      <c r="H155" s="225">
        <v>743.33000000000004</v>
      </c>
      <c r="I155" s="226"/>
      <c r="J155" s="227">
        <f>ROUND(I155*H155,2)</f>
        <v>0</v>
      </c>
      <c r="K155" s="223" t="s">
        <v>933</v>
      </c>
      <c r="L155" s="44"/>
      <c r="M155" s="228" t="s">
        <v>1</v>
      </c>
      <c r="N155" s="229" t="s">
        <v>42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125</v>
      </c>
      <c r="AT155" s="232" t="s">
        <v>204</v>
      </c>
      <c r="AU155" s="232" t="s">
        <v>84</v>
      </c>
      <c r="AY155" s="17" t="s">
        <v>203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84</v>
      </c>
      <c r="BK155" s="233">
        <f>ROUND(I155*H155,2)</f>
        <v>0</v>
      </c>
      <c r="BL155" s="17" t="s">
        <v>125</v>
      </c>
      <c r="BM155" s="232" t="s">
        <v>1372</v>
      </c>
    </row>
    <row r="156" s="2" customFormat="1">
      <c r="A156" s="38"/>
      <c r="B156" s="39"/>
      <c r="C156" s="40"/>
      <c r="D156" s="234" t="s">
        <v>210</v>
      </c>
      <c r="E156" s="40"/>
      <c r="F156" s="235" t="s">
        <v>953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210</v>
      </c>
      <c r="AU156" s="17" t="s">
        <v>84</v>
      </c>
    </row>
    <row r="157" s="12" customFormat="1">
      <c r="A157" s="12"/>
      <c r="B157" s="239"/>
      <c r="C157" s="240"/>
      <c r="D157" s="234" t="s">
        <v>268</v>
      </c>
      <c r="E157" s="241" t="s">
        <v>1</v>
      </c>
      <c r="F157" s="242" t="s">
        <v>1373</v>
      </c>
      <c r="G157" s="240"/>
      <c r="H157" s="243">
        <v>743.33000000000004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9" t="s">
        <v>268</v>
      </c>
      <c r="AU157" s="249" t="s">
        <v>84</v>
      </c>
      <c r="AV157" s="12" t="s">
        <v>86</v>
      </c>
      <c r="AW157" s="12" t="s">
        <v>33</v>
      </c>
      <c r="AX157" s="12" t="s">
        <v>77</v>
      </c>
      <c r="AY157" s="249" t="s">
        <v>203</v>
      </c>
    </row>
    <row r="158" s="13" customFormat="1">
      <c r="A158" s="13"/>
      <c r="B158" s="250"/>
      <c r="C158" s="251"/>
      <c r="D158" s="234" t="s">
        <v>268</v>
      </c>
      <c r="E158" s="252" t="s">
        <v>1</v>
      </c>
      <c r="F158" s="253" t="s">
        <v>271</v>
      </c>
      <c r="G158" s="251"/>
      <c r="H158" s="254">
        <v>743.33000000000004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268</v>
      </c>
      <c r="AU158" s="260" t="s">
        <v>84</v>
      </c>
      <c r="AV158" s="13" t="s">
        <v>125</v>
      </c>
      <c r="AW158" s="13" t="s">
        <v>33</v>
      </c>
      <c r="AX158" s="13" t="s">
        <v>84</v>
      </c>
      <c r="AY158" s="260" t="s">
        <v>203</v>
      </c>
    </row>
    <row r="159" s="2" customFormat="1" ht="24.15" customHeight="1">
      <c r="A159" s="38"/>
      <c r="B159" s="39"/>
      <c r="C159" s="221" t="s">
        <v>247</v>
      </c>
      <c r="D159" s="221" t="s">
        <v>204</v>
      </c>
      <c r="E159" s="222" t="s">
        <v>956</v>
      </c>
      <c r="F159" s="223" t="s">
        <v>957</v>
      </c>
      <c r="G159" s="224" t="s">
        <v>207</v>
      </c>
      <c r="H159" s="225">
        <v>213.62000000000001</v>
      </c>
      <c r="I159" s="226"/>
      <c r="J159" s="227">
        <f>ROUND(I159*H159,2)</f>
        <v>0</v>
      </c>
      <c r="K159" s="223" t="s">
        <v>933</v>
      </c>
      <c r="L159" s="44"/>
      <c r="M159" s="228" t="s">
        <v>1</v>
      </c>
      <c r="N159" s="229" t="s">
        <v>42</v>
      </c>
      <c r="O159" s="91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2" t="s">
        <v>125</v>
      </c>
      <c r="AT159" s="232" t="s">
        <v>204</v>
      </c>
      <c r="AU159" s="232" t="s">
        <v>84</v>
      </c>
      <c r="AY159" s="17" t="s">
        <v>203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84</v>
      </c>
      <c r="BK159" s="233">
        <f>ROUND(I159*H159,2)</f>
        <v>0</v>
      </c>
      <c r="BL159" s="17" t="s">
        <v>125</v>
      </c>
      <c r="BM159" s="232" t="s">
        <v>1374</v>
      </c>
    </row>
    <row r="160" s="2" customFormat="1">
      <c r="A160" s="38"/>
      <c r="B160" s="39"/>
      <c r="C160" s="40"/>
      <c r="D160" s="234" t="s">
        <v>210</v>
      </c>
      <c r="E160" s="40"/>
      <c r="F160" s="235" t="s">
        <v>957</v>
      </c>
      <c r="G160" s="40"/>
      <c r="H160" s="40"/>
      <c r="I160" s="236"/>
      <c r="J160" s="40"/>
      <c r="K160" s="40"/>
      <c r="L160" s="44"/>
      <c r="M160" s="237"/>
      <c r="N160" s="23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210</v>
      </c>
      <c r="AU160" s="17" t="s">
        <v>84</v>
      </c>
    </row>
    <row r="161" s="12" customFormat="1">
      <c r="A161" s="12"/>
      <c r="B161" s="239"/>
      <c r="C161" s="240"/>
      <c r="D161" s="234" t="s">
        <v>268</v>
      </c>
      <c r="E161" s="241" t="s">
        <v>1</v>
      </c>
      <c r="F161" s="242" t="s">
        <v>1375</v>
      </c>
      <c r="G161" s="240"/>
      <c r="H161" s="243">
        <v>213.62000000000001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9" t="s">
        <v>268</v>
      </c>
      <c r="AU161" s="249" t="s">
        <v>84</v>
      </c>
      <c r="AV161" s="12" t="s">
        <v>86</v>
      </c>
      <c r="AW161" s="12" t="s">
        <v>33</v>
      </c>
      <c r="AX161" s="12" t="s">
        <v>77</v>
      </c>
      <c r="AY161" s="249" t="s">
        <v>203</v>
      </c>
    </row>
    <row r="162" s="13" customFormat="1">
      <c r="A162" s="13"/>
      <c r="B162" s="250"/>
      <c r="C162" s="251"/>
      <c r="D162" s="234" t="s">
        <v>268</v>
      </c>
      <c r="E162" s="252" t="s">
        <v>1</v>
      </c>
      <c r="F162" s="253" t="s">
        <v>271</v>
      </c>
      <c r="G162" s="251"/>
      <c r="H162" s="254">
        <v>213.62000000000001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268</v>
      </c>
      <c r="AU162" s="260" t="s">
        <v>84</v>
      </c>
      <c r="AV162" s="13" t="s">
        <v>125</v>
      </c>
      <c r="AW162" s="13" t="s">
        <v>33</v>
      </c>
      <c r="AX162" s="13" t="s">
        <v>84</v>
      </c>
      <c r="AY162" s="260" t="s">
        <v>203</v>
      </c>
    </row>
    <row r="163" s="2" customFormat="1" ht="16.5" customHeight="1">
      <c r="A163" s="38"/>
      <c r="B163" s="39"/>
      <c r="C163" s="221" t="s">
        <v>253</v>
      </c>
      <c r="D163" s="221" t="s">
        <v>204</v>
      </c>
      <c r="E163" s="222" t="s">
        <v>960</v>
      </c>
      <c r="F163" s="223" t="s">
        <v>961</v>
      </c>
      <c r="G163" s="224" t="s">
        <v>220</v>
      </c>
      <c r="H163" s="225">
        <v>1517.175</v>
      </c>
      <c r="I163" s="226"/>
      <c r="J163" s="227">
        <f>ROUND(I163*H163,2)</f>
        <v>0</v>
      </c>
      <c r="K163" s="223" t="s">
        <v>933</v>
      </c>
      <c r="L163" s="44"/>
      <c r="M163" s="228" t="s">
        <v>1</v>
      </c>
      <c r="N163" s="229" t="s">
        <v>42</v>
      </c>
      <c r="O163" s="91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125</v>
      </c>
      <c r="AT163" s="232" t="s">
        <v>204</v>
      </c>
      <c r="AU163" s="232" t="s">
        <v>84</v>
      </c>
      <c r="AY163" s="17" t="s">
        <v>203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84</v>
      </c>
      <c r="BK163" s="233">
        <f>ROUND(I163*H163,2)</f>
        <v>0</v>
      </c>
      <c r="BL163" s="17" t="s">
        <v>125</v>
      </c>
      <c r="BM163" s="232" t="s">
        <v>1376</v>
      </c>
    </row>
    <row r="164" s="2" customFormat="1">
      <c r="A164" s="38"/>
      <c r="B164" s="39"/>
      <c r="C164" s="40"/>
      <c r="D164" s="234" t="s">
        <v>210</v>
      </c>
      <c r="E164" s="40"/>
      <c r="F164" s="235" t="s">
        <v>961</v>
      </c>
      <c r="G164" s="40"/>
      <c r="H164" s="40"/>
      <c r="I164" s="236"/>
      <c r="J164" s="40"/>
      <c r="K164" s="40"/>
      <c r="L164" s="44"/>
      <c r="M164" s="237"/>
      <c r="N164" s="23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210</v>
      </c>
      <c r="AU164" s="17" t="s">
        <v>84</v>
      </c>
    </row>
    <row r="165" s="12" customFormat="1">
      <c r="A165" s="12"/>
      <c r="B165" s="239"/>
      <c r="C165" s="240"/>
      <c r="D165" s="234" t="s">
        <v>268</v>
      </c>
      <c r="E165" s="241" t="s">
        <v>1</v>
      </c>
      <c r="F165" s="242" t="s">
        <v>1377</v>
      </c>
      <c r="G165" s="240"/>
      <c r="H165" s="243">
        <v>1517.175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9" t="s">
        <v>268</v>
      </c>
      <c r="AU165" s="249" t="s">
        <v>84</v>
      </c>
      <c r="AV165" s="12" t="s">
        <v>86</v>
      </c>
      <c r="AW165" s="12" t="s">
        <v>33</v>
      </c>
      <c r="AX165" s="12" t="s">
        <v>77</v>
      </c>
      <c r="AY165" s="249" t="s">
        <v>203</v>
      </c>
    </row>
    <row r="166" s="13" customFormat="1">
      <c r="A166" s="13"/>
      <c r="B166" s="250"/>
      <c r="C166" s="251"/>
      <c r="D166" s="234" t="s">
        <v>268</v>
      </c>
      <c r="E166" s="252" t="s">
        <v>1</v>
      </c>
      <c r="F166" s="253" t="s">
        <v>271</v>
      </c>
      <c r="G166" s="251"/>
      <c r="H166" s="254">
        <v>1517.175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268</v>
      </c>
      <c r="AU166" s="260" t="s">
        <v>84</v>
      </c>
      <c r="AV166" s="13" t="s">
        <v>125</v>
      </c>
      <c r="AW166" s="13" t="s">
        <v>33</v>
      </c>
      <c r="AX166" s="13" t="s">
        <v>84</v>
      </c>
      <c r="AY166" s="260" t="s">
        <v>203</v>
      </c>
    </row>
    <row r="167" s="2" customFormat="1" ht="16.5" customHeight="1">
      <c r="A167" s="38"/>
      <c r="B167" s="39"/>
      <c r="C167" s="221" t="s">
        <v>8</v>
      </c>
      <c r="D167" s="221" t="s">
        <v>204</v>
      </c>
      <c r="E167" s="222" t="s">
        <v>964</v>
      </c>
      <c r="F167" s="223" t="s">
        <v>965</v>
      </c>
      <c r="G167" s="224" t="s">
        <v>213</v>
      </c>
      <c r="H167" s="225">
        <v>45</v>
      </c>
      <c r="I167" s="226"/>
      <c r="J167" s="227">
        <f>ROUND(I167*H167,2)</f>
        <v>0</v>
      </c>
      <c r="K167" s="223" t="s">
        <v>933</v>
      </c>
      <c r="L167" s="44"/>
      <c r="M167" s="228" t="s">
        <v>1</v>
      </c>
      <c r="N167" s="229" t="s">
        <v>42</v>
      </c>
      <c r="O167" s="91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2" t="s">
        <v>125</v>
      </c>
      <c r="AT167" s="232" t="s">
        <v>204</v>
      </c>
      <c r="AU167" s="232" t="s">
        <v>84</v>
      </c>
      <c r="AY167" s="17" t="s">
        <v>203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84</v>
      </c>
      <c r="BK167" s="233">
        <f>ROUND(I167*H167,2)</f>
        <v>0</v>
      </c>
      <c r="BL167" s="17" t="s">
        <v>125</v>
      </c>
      <c r="BM167" s="232" t="s">
        <v>1378</v>
      </c>
    </row>
    <row r="168" s="2" customFormat="1">
      <c r="A168" s="38"/>
      <c r="B168" s="39"/>
      <c r="C168" s="40"/>
      <c r="D168" s="234" t="s">
        <v>210</v>
      </c>
      <c r="E168" s="40"/>
      <c r="F168" s="235" t="s">
        <v>965</v>
      </c>
      <c r="G168" s="40"/>
      <c r="H168" s="40"/>
      <c r="I168" s="236"/>
      <c r="J168" s="40"/>
      <c r="K168" s="40"/>
      <c r="L168" s="44"/>
      <c r="M168" s="237"/>
      <c r="N168" s="23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210</v>
      </c>
      <c r="AU168" s="17" t="s">
        <v>84</v>
      </c>
    </row>
    <row r="169" s="11" customFormat="1" ht="25.92" customHeight="1">
      <c r="A169" s="11"/>
      <c r="B169" s="207"/>
      <c r="C169" s="208"/>
      <c r="D169" s="209" t="s">
        <v>76</v>
      </c>
      <c r="E169" s="210" t="s">
        <v>125</v>
      </c>
      <c r="F169" s="210" t="s">
        <v>202</v>
      </c>
      <c r="G169" s="208"/>
      <c r="H169" s="208"/>
      <c r="I169" s="211"/>
      <c r="J169" s="212">
        <f>BK169</f>
        <v>0</v>
      </c>
      <c r="K169" s="208"/>
      <c r="L169" s="213"/>
      <c r="M169" s="214"/>
      <c r="N169" s="215"/>
      <c r="O169" s="215"/>
      <c r="P169" s="216">
        <f>SUM(P170:P173)</f>
        <v>0</v>
      </c>
      <c r="Q169" s="215"/>
      <c r="R169" s="216">
        <f>SUM(R170:R173)</f>
        <v>0</v>
      </c>
      <c r="S169" s="215"/>
      <c r="T169" s="217">
        <f>SUM(T170:T173)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8" t="s">
        <v>84</v>
      </c>
      <c r="AT169" s="219" t="s">
        <v>76</v>
      </c>
      <c r="AU169" s="219" t="s">
        <v>77</v>
      </c>
      <c r="AY169" s="218" t="s">
        <v>203</v>
      </c>
      <c r="BK169" s="220">
        <f>SUM(BK170:BK173)</f>
        <v>0</v>
      </c>
    </row>
    <row r="170" s="2" customFormat="1" ht="21.75" customHeight="1">
      <c r="A170" s="38"/>
      <c r="B170" s="39"/>
      <c r="C170" s="221" t="s">
        <v>263</v>
      </c>
      <c r="D170" s="221" t="s">
        <v>204</v>
      </c>
      <c r="E170" s="222" t="s">
        <v>967</v>
      </c>
      <c r="F170" s="223" t="s">
        <v>1379</v>
      </c>
      <c r="G170" s="224" t="s">
        <v>207</v>
      </c>
      <c r="H170" s="225">
        <v>48</v>
      </c>
      <c r="I170" s="226"/>
      <c r="J170" s="227">
        <f>ROUND(I170*H170,2)</f>
        <v>0</v>
      </c>
      <c r="K170" s="223" t="s">
        <v>933</v>
      </c>
      <c r="L170" s="44"/>
      <c r="M170" s="228" t="s">
        <v>1</v>
      </c>
      <c r="N170" s="229" t="s">
        <v>42</v>
      </c>
      <c r="O170" s="91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125</v>
      </c>
      <c r="AT170" s="232" t="s">
        <v>204</v>
      </c>
      <c r="AU170" s="232" t="s">
        <v>84</v>
      </c>
      <c r="AY170" s="17" t="s">
        <v>203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84</v>
      </c>
      <c r="BK170" s="233">
        <f>ROUND(I170*H170,2)</f>
        <v>0</v>
      </c>
      <c r="BL170" s="17" t="s">
        <v>125</v>
      </c>
      <c r="BM170" s="232" t="s">
        <v>1380</v>
      </c>
    </row>
    <row r="171" s="2" customFormat="1">
      <c r="A171" s="38"/>
      <c r="B171" s="39"/>
      <c r="C171" s="40"/>
      <c r="D171" s="234" t="s">
        <v>210</v>
      </c>
      <c r="E171" s="40"/>
      <c r="F171" s="235" t="s">
        <v>1379</v>
      </c>
      <c r="G171" s="40"/>
      <c r="H171" s="40"/>
      <c r="I171" s="236"/>
      <c r="J171" s="40"/>
      <c r="K171" s="40"/>
      <c r="L171" s="44"/>
      <c r="M171" s="237"/>
      <c r="N171" s="23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210</v>
      </c>
      <c r="AU171" s="17" t="s">
        <v>84</v>
      </c>
    </row>
    <row r="172" s="12" customFormat="1">
      <c r="A172" s="12"/>
      <c r="B172" s="239"/>
      <c r="C172" s="240"/>
      <c r="D172" s="234" t="s">
        <v>268</v>
      </c>
      <c r="E172" s="241" t="s">
        <v>1</v>
      </c>
      <c r="F172" s="242" t="s">
        <v>1381</v>
      </c>
      <c r="G172" s="240"/>
      <c r="H172" s="243">
        <v>48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9" t="s">
        <v>268</v>
      </c>
      <c r="AU172" s="249" t="s">
        <v>84</v>
      </c>
      <c r="AV172" s="12" t="s">
        <v>86</v>
      </c>
      <c r="AW172" s="12" t="s">
        <v>33</v>
      </c>
      <c r="AX172" s="12" t="s">
        <v>77</v>
      </c>
      <c r="AY172" s="249" t="s">
        <v>203</v>
      </c>
    </row>
    <row r="173" s="13" customFormat="1">
      <c r="A173" s="13"/>
      <c r="B173" s="250"/>
      <c r="C173" s="251"/>
      <c r="D173" s="234" t="s">
        <v>268</v>
      </c>
      <c r="E173" s="252" t="s">
        <v>1</v>
      </c>
      <c r="F173" s="253" t="s">
        <v>271</v>
      </c>
      <c r="G173" s="251"/>
      <c r="H173" s="254">
        <v>48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268</v>
      </c>
      <c r="AU173" s="260" t="s">
        <v>84</v>
      </c>
      <c r="AV173" s="13" t="s">
        <v>125</v>
      </c>
      <c r="AW173" s="13" t="s">
        <v>33</v>
      </c>
      <c r="AX173" s="13" t="s">
        <v>84</v>
      </c>
      <c r="AY173" s="260" t="s">
        <v>203</v>
      </c>
    </row>
    <row r="174" s="11" customFormat="1" ht="25.92" customHeight="1">
      <c r="A174" s="11"/>
      <c r="B174" s="207"/>
      <c r="C174" s="208"/>
      <c r="D174" s="209" t="s">
        <v>76</v>
      </c>
      <c r="E174" s="210" t="s">
        <v>224</v>
      </c>
      <c r="F174" s="210" t="s">
        <v>971</v>
      </c>
      <c r="G174" s="208"/>
      <c r="H174" s="208"/>
      <c r="I174" s="211"/>
      <c r="J174" s="212">
        <f>BK174</f>
        <v>0</v>
      </c>
      <c r="K174" s="208"/>
      <c r="L174" s="213"/>
      <c r="M174" s="214"/>
      <c r="N174" s="215"/>
      <c r="O174" s="215"/>
      <c r="P174" s="216">
        <f>SUM(P175:P210)</f>
        <v>0</v>
      </c>
      <c r="Q174" s="215"/>
      <c r="R174" s="216">
        <f>SUM(R175:R210)</f>
        <v>0</v>
      </c>
      <c r="S174" s="215"/>
      <c r="T174" s="217">
        <f>SUM(T175:T210)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8" t="s">
        <v>84</v>
      </c>
      <c r="AT174" s="219" t="s">
        <v>76</v>
      </c>
      <c r="AU174" s="219" t="s">
        <v>77</v>
      </c>
      <c r="AY174" s="218" t="s">
        <v>203</v>
      </c>
      <c r="BK174" s="220">
        <f>SUM(BK175:BK210)</f>
        <v>0</v>
      </c>
    </row>
    <row r="175" s="2" customFormat="1" ht="24.15" customHeight="1">
      <c r="A175" s="38"/>
      <c r="B175" s="39"/>
      <c r="C175" s="221" t="s">
        <v>272</v>
      </c>
      <c r="D175" s="221" t="s">
        <v>204</v>
      </c>
      <c r="E175" s="222" t="s">
        <v>1382</v>
      </c>
      <c r="F175" s="223" t="s">
        <v>1383</v>
      </c>
      <c r="G175" s="224" t="s">
        <v>227</v>
      </c>
      <c r="H175" s="225">
        <v>3</v>
      </c>
      <c r="I175" s="226"/>
      <c r="J175" s="227">
        <f>ROUND(I175*H175,2)</f>
        <v>0</v>
      </c>
      <c r="K175" s="223" t="s">
        <v>933</v>
      </c>
      <c r="L175" s="44"/>
      <c r="M175" s="228" t="s">
        <v>1</v>
      </c>
      <c r="N175" s="229" t="s">
        <v>42</v>
      </c>
      <c r="O175" s="91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2" t="s">
        <v>125</v>
      </c>
      <c r="AT175" s="232" t="s">
        <v>204</v>
      </c>
      <c r="AU175" s="232" t="s">
        <v>84</v>
      </c>
      <c r="AY175" s="17" t="s">
        <v>203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84</v>
      </c>
      <c r="BK175" s="233">
        <f>ROUND(I175*H175,2)</f>
        <v>0</v>
      </c>
      <c r="BL175" s="17" t="s">
        <v>125</v>
      </c>
      <c r="BM175" s="232" t="s">
        <v>1384</v>
      </c>
    </row>
    <row r="176" s="2" customFormat="1">
      <c r="A176" s="38"/>
      <c r="B176" s="39"/>
      <c r="C176" s="40"/>
      <c r="D176" s="234" t="s">
        <v>210</v>
      </c>
      <c r="E176" s="40"/>
      <c r="F176" s="235" t="s">
        <v>1383</v>
      </c>
      <c r="G176" s="40"/>
      <c r="H176" s="40"/>
      <c r="I176" s="236"/>
      <c r="J176" s="40"/>
      <c r="K176" s="40"/>
      <c r="L176" s="44"/>
      <c r="M176" s="237"/>
      <c r="N176" s="23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210</v>
      </c>
      <c r="AU176" s="17" t="s">
        <v>84</v>
      </c>
    </row>
    <row r="177" s="12" customFormat="1">
      <c r="A177" s="12"/>
      <c r="B177" s="239"/>
      <c r="C177" s="240"/>
      <c r="D177" s="234" t="s">
        <v>268</v>
      </c>
      <c r="E177" s="241" t="s">
        <v>1</v>
      </c>
      <c r="F177" s="242" t="s">
        <v>1385</v>
      </c>
      <c r="G177" s="240"/>
      <c r="H177" s="243">
        <v>3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9" t="s">
        <v>268</v>
      </c>
      <c r="AU177" s="249" t="s">
        <v>84</v>
      </c>
      <c r="AV177" s="12" t="s">
        <v>86</v>
      </c>
      <c r="AW177" s="12" t="s">
        <v>33</v>
      </c>
      <c r="AX177" s="12" t="s">
        <v>77</v>
      </c>
      <c r="AY177" s="249" t="s">
        <v>203</v>
      </c>
    </row>
    <row r="178" s="13" customFormat="1">
      <c r="A178" s="13"/>
      <c r="B178" s="250"/>
      <c r="C178" s="251"/>
      <c r="D178" s="234" t="s">
        <v>268</v>
      </c>
      <c r="E178" s="252" t="s">
        <v>1</v>
      </c>
      <c r="F178" s="253" t="s">
        <v>271</v>
      </c>
      <c r="G178" s="251"/>
      <c r="H178" s="254">
        <v>3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268</v>
      </c>
      <c r="AU178" s="260" t="s">
        <v>84</v>
      </c>
      <c r="AV178" s="13" t="s">
        <v>125</v>
      </c>
      <c r="AW178" s="13" t="s">
        <v>33</v>
      </c>
      <c r="AX178" s="13" t="s">
        <v>84</v>
      </c>
      <c r="AY178" s="260" t="s">
        <v>203</v>
      </c>
    </row>
    <row r="179" s="2" customFormat="1" ht="21.75" customHeight="1">
      <c r="A179" s="38"/>
      <c r="B179" s="39"/>
      <c r="C179" s="221" t="s">
        <v>277</v>
      </c>
      <c r="D179" s="221" t="s">
        <v>204</v>
      </c>
      <c r="E179" s="222" t="s">
        <v>1386</v>
      </c>
      <c r="F179" s="223" t="s">
        <v>1387</v>
      </c>
      <c r="G179" s="224" t="s">
        <v>227</v>
      </c>
      <c r="H179" s="225">
        <v>10</v>
      </c>
      <c r="I179" s="226"/>
      <c r="J179" s="227">
        <f>ROUND(I179*H179,2)</f>
        <v>0</v>
      </c>
      <c r="K179" s="223" t="s">
        <v>933</v>
      </c>
      <c r="L179" s="44"/>
      <c r="M179" s="228" t="s">
        <v>1</v>
      </c>
      <c r="N179" s="229" t="s">
        <v>42</v>
      </c>
      <c r="O179" s="91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125</v>
      </c>
      <c r="AT179" s="232" t="s">
        <v>204</v>
      </c>
      <c r="AU179" s="232" t="s">
        <v>84</v>
      </c>
      <c r="AY179" s="17" t="s">
        <v>203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84</v>
      </c>
      <c r="BK179" s="233">
        <f>ROUND(I179*H179,2)</f>
        <v>0</v>
      </c>
      <c r="BL179" s="17" t="s">
        <v>125</v>
      </c>
      <c r="BM179" s="232" t="s">
        <v>1388</v>
      </c>
    </row>
    <row r="180" s="2" customFormat="1">
      <c r="A180" s="38"/>
      <c r="B180" s="39"/>
      <c r="C180" s="40"/>
      <c r="D180" s="234" t="s">
        <v>210</v>
      </c>
      <c r="E180" s="40"/>
      <c r="F180" s="235" t="s">
        <v>1387</v>
      </c>
      <c r="G180" s="40"/>
      <c r="H180" s="40"/>
      <c r="I180" s="236"/>
      <c r="J180" s="40"/>
      <c r="K180" s="40"/>
      <c r="L180" s="44"/>
      <c r="M180" s="237"/>
      <c r="N180" s="23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210</v>
      </c>
      <c r="AU180" s="17" t="s">
        <v>84</v>
      </c>
    </row>
    <row r="181" s="12" customFormat="1">
      <c r="A181" s="12"/>
      <c r="B181" s="239"/>
      <c r="C181" s="240"/>
      <c r="D181" s="234" t="s">
        <v>268</v>
      </c>
      <c r="E181" s="241" t="s">
        <v>1</v>
      </c>
      <c r="F181" s="242" t="s">
        <v>1389</v>
      </c>
      <c r="G181" s="240"/>
      <c r="H181" s="243">
        <v>10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9" t="s">
        <v>268</v>
      </c>
      <c r="AU181" s="249" t="s">
        <v>84</v>
      </c>
      <c r="AV181" s="12" t="s">
        <v>86</v>
      </c>
      <c r="AW181" s="12" t="s">
        <v>33</v>
      </c>
      <c r="AX181" s="12" t="s">
        <v>77</v>
      </c>
      <c r="AY181" s="249" t="s">
        <v>203</v>
      </c>
    </row>
    <row r="182" s="13" customFormat="1">
      <c r="A182" s="13"/>
      <c r="B182" s="250"/>
      <c r="C182" s="251"/>
      <c r="D182" s="234" t="s">
        <v>268</v>
      </c>
      <c r="E182" s="252" t="s">
        <v>1</v>
      </c>
      <c r="F182" s="253" t="s">
        <v>271</v>
      </c>
      <c r="G182" s="251"/>
      <c r="H182" s="254">
        <v>10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268</v>
      </c>
      <c r="AU182" s="260" t="s">
        <v>84</v>
      </c>
      <c r="AV182" s="13" t="s">
        <v>125</v>
      </c>
      <c r="AW182" s="13" t="s">
        <v>33</v>
      </c>
      <c r="AX182" s="13" t="s">
        <v>84</v>
      </c>
      <c r="AY182" s="260" t="s">
        <v>203</v>
      </c>
    </row>
    <row r="183" s="2" customFormat="1" ht="21.75" customHeight="1">
      <c r="A183" s="38"/>
      <c r="B183" s="39"/>
      <c r="C183" s="221" t="s">
        <v>256</v>
      </c>
      <c r="D183" s="221" t="s">
        <v>204</v>
      </c>
      <c r="E183" s="222" t="s">
        <v>1390</v>
      </c>
      <c r="F183" s="223" t="s">
        <v>1391</v>
      </c>
      <c r="G183" s="224" t="s">
        <v>227</v>
      </c>
      <c r="H183" s="225">
        <v>10</v>
      </c>
      <c r="I183" s="226"/>
      <c r="J183" s="227">
        <f>ROUND(I183*H183,2)</f>
        <v>0</v>
      </c>
      <c r="K183" s="223" t="s">
        <v>933</v>
      </c>
      <c r="L183" s="44"/>
      <c r="M183" s="228" t="s">
        <v>1</v>
      </c>
      <c r="N183" s="229" t="s">
        <v>42</v>
      </c>
      <c r="O183" s="91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2" t="s">
        <v>125</v>
      </c>
      <c r="AT183" s="232" t="s">
        <v>204</v>
      </c>
      <c r="AU183" s="232" t="s">
        <v>84</v>
      </c>
      <c r="AY183" s="17" t="s">
        <v>203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84</v>
      </c>
      <c r="BK183" s="233">
        <f>ROUND(I183*H183,2)</f>
        <v>0</v>
      </c>
      <c r="BL183" s="17" t="s">
        <v>125</v>
      </c>
      <c r="BM183" s="232" t="s">
        <v>1392</v>
      </c>
    </row>
    <row r="184" s="2" customFormat="1">
      <c r="A184" s="38"/>
      <c r="B184" s="39"/>
      <c r="C184" s="40"/>
      <c r="D184" s="234" t="s">
        <v>210</v>
      </c>
      <c r="E184" s="40"/>
      <c r="F184" s="235" t="s">
        <v>1391</v>
      </c>
      <c r="G184" s="40"/>
      <c r="H184" s="40"/>
      <c r="I184" s="236"/>
      <c r="J184" s="40"/>
      <c r="K184" s="40"/>
      <c r="L184" s="44"/>
      <c r="M184" s="237"/>
      <c r="N184" s="238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210</v>
      </c>
      <c r="AU184" s="17" t="s">
        <v>84</v>
      </c>
    </row>
    <row r="185" s="2" customFormat="1" ht="21.75" customHeight="1">
      <c r="A185" s="38"/>
      <c r="B185" s="39"/>
      <c r="C185" s="221" t="s">
        <v>554</v>
      </c>
      <c r="D185" s="221" t="s">
        <v>204</v>
      </c>
      <c r="E185" s="222" t="s">
        <v>983</v>
      </c>
      <c r="F185" s="223" t="s">
        <v>984</v>
      </c>
      <c r="G185" s="224" t="s">
        <v>227</v>
      </c>
      <c r="H185" s="225">
        <v>28</v>
      </c>
      <c r="I185" s="226"/>
      <c r="J185" s="227">
        <f>ROUND(I185*H185,2)</f>
        <v>0</v>
      </c>
      <c r="K185" s="223" t="s">
        <v>933</v>
      </c>
      <c r="L185" s="44"/>
      <c r="M185" s="228" t="s">
        <v>1</v>
      </c>
      <c r="N185" s="229" t="s">
        <v>42</v>
      </c>
      <c r="O185" s="91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2" t="s">
        <v>125</v>
      </c>
      <c r="AT185" s="232" t="s">
        <v>204</v>
      </c>
      <c r="AU185" s="232" t="s">
        <v>84</v>
      </c>
      <c r="AY185" s="17" t="s">
        <v>203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84</v>
      </c>
      <c r="BK185" s="233">
        <f>ROUND(I185*H185,2)</f>
        <v>0</v>
      </c>
      <c r="BL185" s="17" t="s">
        <v>125</v>
      </c>
      <c r="BM185" s="232" t="s">
        <v>1393</v>
      </c>
    </row>
    <row r="186" s="2" customFormat="1">
      <c r="A186" s="38"/>
      <c r="B186" s="39"/>
      <c r="C186" s="40"/>
      <c r="D186" s="234" t="s">
        <v>210</v>
      </c>
      <c r="E186" s="40"/>
      <c r="F186" s="235" t="s">
        <v>984</v>
      </c>
      <c r="G186" s="40"/>
      <c r="H186" s="40"/>
      <c r="I186" s="236"/>
      <c r="J186" s="40"/>
      <c r="K186" s="40"/>
      <c r="L186" s="44"/>
      <c r="M186" s="237"/>
      <c r="N186" s="23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210</v>
      </c>
      <c r="AU186" s="17" t="s">
        <v>84</v>
      </c>
    </row>
    <row r="187" s="12" customFormat="1">
      <c r="A187" s="12"/>
      <c r="B187" s="239"/>
      <c r="C187" s="240"/>
      <c r="D187" s="234" t="s">
        <v>268</v>
      </c>
      <c r="E187" s="241" t="s">
        <v>1</v>
      </c>
      <c r="F187" s="242" t="s">
        <v>1394</v>
      </c>
      <c r="G187" s="240"/>
      <c r="H187" s="243">
        <v>28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9" t="s">
        <v>268</v>
      </c>
      <c r="AU187" s="249" t="s">
        <v>84</v>
      </c>
      <c r="AV187" s="12" t="s">
        <v>86</v>
      </c>
      <c r="AW187" s="12" t="s">
        <v>33</v>
      </c>
      <c r="AX187" s="12" t="s">
        <v>77</v>
      </c>
      <c r="AY187" s="249" t="s">
        <v>203</v>
      </c>
    </row>
    <row r="188" s="13" customFormat="1">
      <c r="A188" s="13"/>
      <c r="B188" s="250"/>
      <c r="C188" s="251"/>
      <c r="D188" s="234" t="s">
        <v>268</v>
      </c>
      <c r="E188" s="252" t="s">
        <v>1</v>
      </c>
      <c r="F188" s="253" t="s">
        <v>271</v>
      </c>
      <c r="G188" s="251"/>
      <c r="H188" s="254">
        <v>28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268</v>
      </c>
      <c r="AU188" s="260" t="s">
        <v>84</v>
      </c>
      <c r="AV188" s="13" t="s">
        <v>125</v>
      </c>
      <c r="AW188" s="13" t="s">
        <v>33</v>
      </c>
      <c r="AX188" s="13" t="s">
        <v>84</v>
      </c>
      <c r="AY188" s="260" t="s">
        <v>203</v>
      </c>
    </row>
    <row r="189" s="2" customFormat="1" ht="16.5" customHeight="1">
      <c r="A189" s="38"/>
      <c r="B189" s="39"/>
      <c r="C189" s="221" t="s">
        <v>558</v>
      </c>
      <c r="D189" s="221" t="s">
        <v>204</v>
      </c>
      <c r="E189" s="222" t="s">
        <v>987</v>
      </c>
      <c r="F189" s="223" t="s">
        <v>988</v>
      </c>
      <c r="G189" s="224" t="s">
        <v>227</v>
      </c>
      <c r="H189" s="225">
        <v>28</v>
      </c>
      <c r="I189" s="226"/>
      <c r="J189" s="227">
        <f>ROUND(I189*H189,2)</f>
        <v>0</v>
      </c>
      <c r="K189" s="223" t="s">
        <v>933</v>
      </c>
      <c r="L189" s="44"/>
      <c r="M189" s="228" t="s">
        <v>1</v>
      </c>
      <c r="N189" s="229" t="s">
        <v>42</v>
      </c>
      <c r="O189" s="91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2" t="s">
        <v>125</v>
      </c>
      <c r="AT189" s="232" t="s">
        <v>204</v>
      </c>
      <c r="AU189" s="232" t="s">
        <v>84</v>
      </c>
      <c r="AY189" s="17" t="s">
        <v>203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84</v>
      </c>
      <c r="BK189" s="233">
        <f>ROUND(I189*H189,2)</f>
        <v>0</v>
      </c>
      <c r="BL189" s="17" t="s">
        <v>125</v>
      </c>
      <c r="BM189" s="232" t="s">
        <v>1395</v>
      </c>
    </row>
    <row r="190" s="2" customFormat="1">
      <c r="A190" s="38"/>
      <c r="B190" s="39"/>
      <c r="C190" s="40"/>
      <c r="D190" s="234" t="s">
        <v>210</v>
      </c>
      <c r="E190" s="40"/>
      <c r="F190" s="235" t="s">
        <v>988</v>
      </c>
      <c r="G190" s="40"/>
      <c r="H190" s="40"/>
      <c r="I190" s="236"/>
      <c r="J190" s="40"/>
      <c r="K190" s="40"/>
      <c r="L190" s="44"/>
      <c r="M190" s="237"/>
      <c r="N190" s="23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210</v>
      </c>
      <c r="AU190" s="17" t="s">
        <v>84</v>
      </c>
    </row>
    <row r="191" s="2" customFormat="1" ht="21.75" customHeight="1">
      <c r="A191" s="38"/>
      <c r="B191" s="39"/>
      <c r="C191" s="221" t="s">
        <v>562</v>
      </c>
      <c r="D191" s="221" t="s">
        <v>204</v>
      </c>
      <c r="E191" s="222" t="s">
        <v>990</v>
      </c>
      <c r="F191" s="223" t="s">
        <v>991</v>
      </c>
      <c r="G191" s="224" t="s">
        <v>227</v>
      </c>
      <c r="H191" s="225">
        <v>28</v>
      </c>
      <c r="I191" s="226"/>
      <c r="J191" s="227">
        <f>ROUND(I191*H191,2)</f>
        <v>0</v>
      </c>
      <c r="K191" s="223" t="s">
        <v>933</v>
      </c>
      <c r="L191" s="44"/>
      <c r="M191" s="228" t="s">
        <v>1</v>
      </c>
      <c r="N191" s="229" t="s">
        <v>42</v>
      </c>
      <c r="O191" s="91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125</v>
      </c>
      <c r="AT191" s="232" t="s">
        <v>204</v>
      </c>
      <c r="AU191" s="232" t="s">
        <v>84</v>
      </c>
      <c r="AY191" s="17" t="s">
        <v>203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84</v>
      </c>
      <c r="BK191" s="233">
        <f>ROUND(I191*H191,2)</f>
        <v>0</v>
      </c>
      <c r="BL191" s="17" t="s">
        <v>125</v>
      </c>
      <c r="BM191" s="232" t="s">
        <v>1396</v>
      </c>
    </row>
    <row r="192" s="2" customFormat="1">
      <c r="A192" s="38"/>
      <c r="B192" s="39"/>
      <c r="C192" s="40"/>
      <c r="D192" s="234" t="s">
        <v>210</v>
      </c>
      <c r="E192" s="40"/>
      <c r="F192" s="235" t="s">
        <v>991</v>
      </c>
      <c r="G192" s="40"/>
      <c r="H192" s="40"/>
      <c r="I192" s="236"/>
      <c r="J192" s="40"/>
      <c r="K192" s="40"/>
      <c r="L192" s="44"/>
      <c r="M192" s="237"/>
      <c r="N192" s="23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210</v>
      </c>
      <c r="AU192" s="17" t="s">
        <v>84</v>
      </c>
    </row>
    <row r="193" s="2" customFormat="1" ht="16.5" customHeight="1">
      <c r="A193" s="38"/>
      <c r="B193" s="39"/>
      <c r="C193" s="221" t="s">
        <v>566</v>
      </c>
      <c r="D193" s="221" t="s">
        <v>204</v>
      </c>
      <c r="E193" s="222" t="s">
        <v>993</v>
      </c>
      <c r="F193" s="223" t="s">
        <v>994</v>
      </c>
      <c r="G193" s="224" t="s">
        <v>227</v>
      </c>
      <c r="H193" s="225">
        <v>28</v>
      </c>
      <c r="I193" s="226"/>
      <c r="J193" s="227">
        <f>ROUND(I193*H193,2)</f>
        <v>0</v>
      </c>
      <c r="K193" s="223" t="s">
        <v>933</v>
      </c>
      <c r="L193" s="44"/>
      <c r="M193" s="228" t="s">
        <v>1</v>
      </c>
      <c r="N193" s="229" t="s">
        <v>42</v>
      </c>
      <c r="O193" s="91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125</v>
      </c>
      <c r="AT193" s="232" t="s">
        <v>204</v>
      </c>
      <c r="AU193" s="232" t="s">
        <v>84</v>
      </c>
      <c r="AY193" s="17" t="s">
        <v>203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84</v>
      </c>
      <c r="BK193" s="233">
        <f>ROUND(I193*H193,2)</f>
        <v>0</v>
      </c>
      <c r="BL193" s="17" t="s">
        <v>125</v>
      </c>
      <c r="BM193" s="232" t="s">
        <v>1397</v>
      </c>
    </row>
    <row r="194" s="2" customFormat="1">
      <c r="A194" s="38"/>
      <c r="B194" s="39"/>
      <c r="C194" s="40"/>
      <c r="D194" s="234" t="s">
        <v>210</v>
      </c>
      <c r="E194" s="40"/>
      <c r="F194" s="235" t="s">
        <v>994</v>
      </c>
      <c r="G194" s="40"/>
      <c r="H194" s="40"/>
      <c r="I194" s="236"/>
      <c r="J194" s="40"/>
      <c r="K194" s="40"/>
      <c r="L194" s="44"/>
      <c r="M194" s="237"/>
      <c r="N194" s="23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210</v>
      </c>
      <c r="AU194" s="17" t="s">
        <v>84</v>
      </c>
    </row>
    <row r="195" s="2" customFormat="1" ht="21.75" customHeight="1">
      <c r="A195" s="38"/>
      <c r="B195" s="39"/>
      <c r="C195" s="221" t="s">
        <v>7</v>
      </c>
      <c r="D195" s="221" t="s">
        <v>204</v>
      </c>
      <c r="E195" s="222" t="s">
        <v>996</v>
      </c>
      <c r="F195" s="223" t="s">
        <v>997</v>
      </c>
      <c r="G195" s="224" t="s">
        <v>227</v>
      </c>
      <c r="H195" s="225">
        <v>28</v>
      </c>
      <c r="I195" s="226"/>
      <c r="J195" s="227">
        <f>ROUND(I195*H195,2)</f>
        <v>0</v>
      </c>
      <c r="K195" s="223" t="s">
        <v>933</v>
      </c>
      <c r="L195" s="44"/>
      <c r="M195" s="228" t="s">
        <v>1</v>
      </c>
      <c r="N195" s="229" t="s">
        <v>42</v>
      </c>
      <c r="O195" s="91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125</v>
      </c>
      <c r="AT195" s="232" t="s">
        <v>204</v>
      </c>
      <c r="AU195" s="232" t="s">
        <v>84</v>
      </c>
      <c r="AY195" s="17" t="s">
        <v>203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84</v>
      </c>
      <c r="BK195" s="233">
        <f>ROUND(I195*H195,2)</f>
        <v>0</v>
      </c>
      <c r="BL195" s="17" t="s">
        <v>125</v>
      </c>
      <c r="BM195" s="232" t="s">
        <v>1398</v>
      </c>
    </row>
    <row r="196" s="2" customFormat="1">
      <c r="A196" s="38"/>
      <c r="B196" s="39"/>
      <c r="C196" s="40"/>
      <c r="D196" s="234" t="s">
        <v>210</v>
      </c>
      <c r="E196" s="40"/>
      <c r="F196" s="235" t="s">
        <v>997</v>
      </c>
      <c r="G196" s="40"/>
      <c r="H196" s="40"/>
      <c r="I196" s="236"/>
      <c r="J196" s="40"/>
      <c r="K196" s="40"/>
      <c r="L196" s="44"/>
      <c r="M196" s="237"/>
      <c r="N196" s="238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210</v>
      </c>
      <c r="AU196" s="17" t="s">
        <v>84</v>
      </c>
    </row>
    <row r="197" s="2" customFormat="1" ht="24.15" customHeight="1">
      <c r="A197" s="38"/>
      <c r="B197" s="39"/>
      <c r="C197" s="221" t="s">
        <v>576</v>
      </c>
      <c r="D197" s="221" t="s">
        <v>204</v>
      </c>
      <c r="E197" s="222" t="s">
        <v>999</v>
      </c>
      <c r="F197" s="223" t="s">
        <v>1000</v>
      </c>
      <c r="G197" s="224" t="s">
        <v>227</v>
      </c>
      <c r="H197" s="225">
        <v>38</v>
      </c>
      <c r="I197" s="226"/>
      <c r="J197" s="227">
        <f>ROUND(I197*H197,2)</f>
        <v>0</v>
      </c>
      <c r="K197" s="223" t="s">
        <v>933</v>
      </c>
      <c r="L197" s="44"/>
      <c r="M197" s="228" t="s">
        <v>1</v>
      </c>
      <c r="N197" s="229" t="s">
        <v>42</v>
      </c>
      <c r="O197" s="91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125</v>
      </c>
      <c r="AT197" s="232" t="s">
        <v>204</v>
      </c>
      <c r="AU197" s="232" t="s">
        <v>84</v>
      </c>
      <c r="AY197" s="17" t="s">
        <v>203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84</v>
      </c>
      <c r="BK197" s="233">
        <f>ROUND(I197*H197,2)</f>
        <v>0</v>
      </c>
      <c r="BL197" s="17" t="s">
        <v>125</v>
      </c>
      <c r="BM197" s="232" t="s">
        <v>1399</v>
      </c>
    </row>
    <row r="198" s="2" customFormat="1">
      <c r="A198" s="38"/>
      <c r="B198" s="39"/>
      <c r="C198" s="40"/>
      <c r="D198" s="234" t="s">
        <v>210</v>
      </c>
      <c r="E198" s="40"/>
      <c r="F198" s="235" t="s">
        <v>1000</v>
      </c>
      <c r="G198" s="40"/>
      <c r="H198" s="40"/>
      <c r="I198" s="236"/>
      <c r="J198" s="40"/>
      <c r="K198" s="40"/>
      <c r="L198" s="44"/>
      <c r="M198" s="237"/>
      <c r="N198" s="23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210</v>
      </c>
      <c r="AU198" s="17" t="s">
        <v>84</v>
      </c>
    </row>
    <row r="199" s="12" customFormat="1">
      <c r="A199" s="12"/>
      <c r="B199" s="239"/>
      <c r="C199" s="240"/>
      <c r="D199" s="234" t="s">
        <v>268</v>
      </c>
      <c r="E199" s="241" t="s">
        <v>1</v>
      </c>
      <c r="F199" s="242" t="s">
        <v>1400</v>
      </c>
      <c r="G199" s="240"/>
      <c r="H199" s="243">
        <v>38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9" t="s">
        <v>268</v>
      </c>
      <c r="AU199" s="249" t="s">
        <v>84</v>
      </c>
      <c r="AV199" s="12" t="s">
        <v>86</v>
      </c>
      <c r="AW199" s="12" t="s">
        <v>33</v>
      </c>
      <c r="AX199" s="12" t="s">
        <v>77</v>
      </c>
      <c r="AY199" s="249" t="s">
        <v>203</v>
      </c>
    </row>
    <row r="200" s="13" customFormat="1">
      <c r="A200" s="13"/>
      <c r="B200" s="250"/>
      <c r="C200" s="251"/>
      <c r="D200" s="234" t="s">
        <v>268</v>
      </c>
      <c r="E200" s="252" t="s">
        <v>1</v>
      </c>
      <c r="F200" s="253" t="s">
        <v>271</v>
      </c>
      <c r="G200" s="251"/>
      <c r="H200" s="254">
        <v>38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268</v>
      </c>
      <c r="AU200" s="260" t="s">
        <v>84</v>
      </c>
      <c r="AV200" s="13" t="s">
        <v>125</v>
      </c>
      <c r="AW200" s="13" t="s">
        <v>33</v>
      </c>
      <c r="AX200" s="13" t="s">
        <v>84</v>
      </c>
      <c r="AY200" s="260" t="s">
        <v>203</v>
      </c>
    </row>
    <row r="201" s="2" customFormat="1" ht="24.15" customHeight="1">
      <c r="A201" s="38"/>
      <c r="B201" s="39"/>
      <c r="C201" s="221" t="s">
        <v>581</v>
      </c>
      <c r="D201" s="221" t="s">
        <v>204</v>
      </c>
      <c r="E201" s="222" t="s">
        <v>972</v>
      </c>
      <c r="F201" s="223" t="s">
        <v>973</v>
      </c>
      <c r="G201" s="224" t="s">
        <v>227</v>
      </c>
      <c r="H201" s="225">
        <v>3.5</v>
      </c>
      <c r="I201" s="226"/>
      <c r="J201" s="227">
        <f>ROUND(I201*H201,2)</f>
        <v>0</v>
      </c>
      <c r="K201" s="223" t="s">
        <v>933</v>
      </c>
      <c r="L201" s="44"/>
      <c r="M201" s="228" t="s">
        <v>1</v>
      </c>
      <c r="N201" s="229" t="s">
        <v>42</v>
      </c>
      <c r="O201" s="91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2" t="s">
        <v>125</v>
      </c>
      <c r="AT201" s="232" t="s">
        <v>204</v>
      </c>
      <c r="AU201" s="232" t="s">
        <v>84</v>
      </c>
      <c r="AY201" s="17" t="s">
        <v>203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84</v>
      </c>
      <c r="BK201" s="233">
        <f>ROUND(I201*H201,2)</f>
        <v>0</v>
      </c>
      <c r="BL201" s="17" t="s">
        <v>125</v>
      </c>
      <c r="BM201" s="232" t="s">
        <v>1401</v>
      </c>
    </row>
    <row r="202" s="2" customFormat="1">
      <c r="A202" s="38"/>
      <c r="B202" s="39"/>
      <c r="C202" s="40"/>
      <c r="D202" s="234" t="s">
        <v>210</v>
      </c>
      <c r="E202" s="40"/>
      <c r="F202" s="235" t="s">
        <v>973</v>
      </c>
      <c r="G202" s="40"/>
      <c r="H202" s="40"/>
      <c r="I202" s="236"/>
      <c r="J202" s="40"/>
      <c r="K202" s="40"/>
      <c r="L202" s="44"/>
      <c r="M202" s="237"/>
      <c r="N202" s="23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210</v>
      </c>
      <c r="AU202" s="17" t="s">
        <v>84</v>
      </c>
    </row>
    <row r="203" s="12" customFormat="1">
      <c r="A203" s="12"/>
      <c r="B203" s="239"/>
      <c r="C203" s="240"/>
      <c r="D203" s="234" t="s">
        <v>268</v>
      </c>
      <c r="E203" s="241" t="s">
        <v>1</v>
      </c>
      <c r="F203" s="242" t="s">
        <v>1402</v>
      </c>
      <c r="G203" s="240"/>
      <c r="H203" s="243">
        <v>3.5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9" t="s">
        <v>268</v>
      </c>
      <c r="AU203" s="249" t="s">
        <v>84</v>
      </c>
      <c r="AV203" s="12" t="s">
        <v>86</v>
      </c>
      <c r="AW203" s="12" t="s">
        <v>33</v>
      </c>
      <c r="AX203" s="12" t="s">
        <v>77</v>
      </c>
      <c r="AY203" s="249" t="s">
        <v>203</v>
      </c>
    </row>
    <row r="204" s="13" customFormat="1">
      <c r="A204" s="13"/>
      <c r="B204" s="250"/>
      <c r="C204" s="251"/>
      <c r="D204" s="234" t="s">
        <v>268</v>
      </c>
      <c r="E204" s="252" t="s">
        <v>1</v>
      </c>
      <c r="F204" s="253" t="s">
        <v>271</v>
      </c>
      <c r="G204" s="251"/>
      <c r="H204" s="254">
        <v>3.5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268</v>
      </c>
      <c r="AU204" s="260" t="s">
        <v>84</v>
      </c>
      <c r="AV204" s="13" t="s">
        <v>125</v>
      </c>
      <c r="AW204" s="13" t="s">
        <v>33</v>
      </c>
      <c r="AX204" s="13" t="s">
        <v>84</v>
      </c>
      <c r="AY204" s="260" t="s">
        <v>203</v>
      </c>
    </row>
    <row r="205" s="2" customFormat="1" ht="21.75" customHeight="1">
      <c r="A205" s="38"/>
      <c r="B205" s="39"/>
      <c r="C205" s="221" t="s">
        <v>589</v>
      </c>
      <c r="D205" s="221" t="s">
        <v>204</v>
      </c>
      <c r="E205" s="222" t="s">
        <v>976</v>
      </c>
      <c r="F205" s="223" t="s">
        <v>977</v>
      </c>
      <c r="G205" s="224" t="s">
        <v>227</v>
      </c>
      <c r="H205" s="225">
        <v>7</v>
      </c>
      <c r="I205" s="226"/>
      <c r="J205" s="227">
        <f>ROUND(I205*H205,2)</f>
        <v>0</v>
      </c>
      <c r="K205" s="223" t="s">
        <v>933</v>
      </c>
      <c r="L205" s="44"/>
      <c r="M205" s="228" t="s">
        <v>1</v>
      </c>
      <c r="N205" s="229" t="s">
        <v>42</v>
      </c>
      <c r="O205" s="91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2" t="s">
        <v>125</v>
      </c>
      <c r="AT205" s="232" t="s">
        <v>204</v>
      </c>
      <c r="AU205" s="232" t="s">
        <v>84</v>
      </c>
      <c r="AY205" s="17" t="s">
        <v>203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84</v>
      </c>
      <c r="BK205" s="233">
        <f>ROUND(I205*H205,2)</f>
        <v>0</v>
      </c>
      <c r="BL205" s="17" t="s">
        <v>125</v>
      </c>
      <c r="BM205" s="232" t="s">
        <v>1403</v>
      </c>
    </row>
    <row r="206" s="2" customFormat="1">
      <c r="A206" s="38"/>
      <c r="B206" s="39"/>
      <c r="C206" s="40"/>
      <c r="D206" s="234" t="s">
        <v>210</v>
      </c>
      <c r="E206" s="40"/>
      <c r="F206" s="235" t="s">
        <v>977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210</v>
      </c>
      <c r="AU206" s="17" t="s">
        <v>84</v>
      </c>
    </row>
    <row r="207" s="12" customFormat="1">
      <c r="A207" s="12"/>
      <c r="B207" s="239"/>
      <c r="C207" s="240"/>
      <c r="D207" s="234" t="s">
        <v>268</v>
      </c>
      <c r="E207" s="241" t="s">
        <v>1</v>
      </c>
      <c r="F207" s="242" t="s">
        <v>1404</v>
      </c>
      <c r="G207" s="240"/>
      <c r="H207" s="243">
        <v>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9" t="s">
        <v>268</v>
      </c>
      <c r="AU207" s="249" t="s">
        <v>84</v>
      </c>
      <c r="AV207" s="12" t="s">
        <v>86</v>
      </c>
      <c r="AW207" s="12" t="s">
        <v>33</v>
      </c>
      <c r="AX207" s="12" t="s">
        <v>77</v>
      </c>
      <c r="AY207" s="249" t="s">
        <v>203</v>
      </c>
    </row>
    <row r="208" s="13" customFormat="1">
      <c r="A208" s="13"/>
      <c r="B208" s="250"/>
      <c r="C208" s="251"/>
      <c r="D208" s="234" t="s">
        <v>268</v>
      </c>
      <c r="E208" s="252" t="s">
        <v>1</v>
      </c>
      <c r="F208" s="253" t="s">
        <v>271</v>
      </c>
      <c r="G208" s="251"/>
      <c r="H208" s="254">
        <v>7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268</v>
      </c>
      <c r="AU208" s="260" t="s">
        <v>84</v>
      </c>
      <c r="AV208" s="13" t="s">
        <v>125</v>
      </c>
      <c r="AW208" s="13" t="s">
        <v>33</v>
      </c>
      <c r="AX208" s="13" t="s">
        <v>84</v>
      </c>
      <c r="AY208" s="260" t="s">
        <v>203</v>
      </c>
    </row>
    <row r="209" s="2" customFormat="1" ht="24.15" customHeight="1">
      <c r="A209" s="38"/>
      <c r="B209" s="39"/>
      <c r="C209" s="221" t="s">
        <v>593</v>
      </c>
      <c r="D209" s="221" t="s">
        <v>204</v>
      </c>
      <c r="E209" s="222" t="s">
        <v>980</v>
      </c>
      <c r="F209" s="223" t="s">
        <v>981</v>
      </c>
      <c r="G209" s="224" t="s">
        <v>227</v>
      </c>
      <c r="H209" s="225">
        <v>7</v>
      </c>
      <c r="I209" s="226"/>
      <c r="J209" s="227">
        <f>ROUND(I209*H209,2)</f>
        <v>0</v>
      </c>
      <c r="K209" s="223" t="s">
        <v>933</v>
      </c>
      <c r="L209" s="44"/>
      <c r="M209" s="228" t="s">
        <v>1</v>
      </c>
      <c r="N209" s="229" t="s">
        <v>42</v>
      </c>
      <c r="O209" s="91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2" t="s">
        <v>125</v>
      </c>
      <c r="AT209" s="232" t="s">
        <v>204</v>
      </c>
      <c r="AU209" s="232" t="s">
        <v>84</v>
      </c>
      <c r="AY209" s="17" t="s">
        <v>203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84</v>
      </c>
      <c r="BK209" s="233">
        <f>ROUND(I209*H209,2)</f>
        <v>0</v>
      </c>
      <c r="BL209" s="17" t="s">
        <v>125</v>
      </c>
      <c r="BM209" s="232" t="s">
        <v>1405</v>
      </c>
    </row>
    <row r="210" s="2" customFormat="1">
      <c r="A210" s="38"/>
      <c r="B210" s="39"/>
      <c r="C210" s="40"/>
      <c r="D210" s="234" t="s">
        <v>210</v>
      </c>
      <c r="E210" s="40"/>
      <c r="F210" s="235" t="s">
        <v>981</v>
      </c>
      <c r="G210" s="40"/>
      <c r="H210" s="40"/>
      <c r="I210" s="236"/>
      <c r="J210" s="40"/>
      <c r="K210" s="40"/>
      <c r="L210" s="44"/>
      <c r="M210" s="237"/>
      <c r="N210" s="23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210</v>
      </c>
      <c r="AU210" s="17" t="s">
        <v>84</v>
      </c>
    </row>
    <row r="211" s="11" customFormat="1" ht="25.92" customHeight="1">
      <c r="A211" s="11"/>
      <c r="B211" s="207"/>
      <c r="C211" s="208"/>
      <c r="D211" s="209" t="s">
        <v>76</v>
      </c>
      <c r="E211" s="210" t="s">
        <v>237</v>
      </c>
      <c r="F211" s="210" t="s">
        <v>1002</v>
      </c>
      <c r="G211" s="208"/>
      <c r="H211" s="208"/>
      <c r="I211" s="211"/>
      <c r="J211" s="212">
        <f>BK211</f>
        <v>0</v>
      </c>
      <c r="K211" s="208"/>
      <c r="L211" s="213"/>
      <c r="M211" s="214"/>
      <c r="N211" s="215"/>
      <c r="O211" s="215"/>
      <c r="P211" s="216">
        <f>SUM(P212:P291)</f>
        <v>0</v>
      </c>
      <c r="Q211" s="215"/>
      <c r="R211" s="216">
        <f>SUM(R212:R291)</f>
        <v>0</v>
      </c>
      <c r="S211" s="215"/>
      <c r="T211" s="217">
        <f>SUM(T212:T291)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18" t="s">
        <v>84</v>
      </c>
      <c r="AT211" s="219" t="s">
        <v>76</v>
      </c>
      <c r="AU211" s="219" t="s">
        <v>77</v>
      </c>
      <c r="AY211" s="218" t="s">
        <v>203</v>
      </c>
      <c r="BK211" s="220">
        <f>SUM(BK212:BK291)</f>
        <v>0</v>
      </c>
    </row>
    <row r="212" s="2" customFormat="1" ht="24.15" customHeight="1">
      <c r="A212" s="38"/>
      <c r="B212" s="39"/>
      <c r="C212" s="221" t="s">
        <v>595</v>
      </c>
      <c r="D212" s="221" t="s">
        <v>204</v>
      </c>
      <c r="E212" s="222" t="s">
        <v>1406</v>
      </c>
      <c r="F212" s="223" t="s">
        <v>1407</v>
      </c>
      <c r="G212" s="224" t="s">
        <v>213</v>
      </c>
      <c r="H212" s="225">
        <v>300.30000000000001</v>
      </c>
      <c r="I212" s="226"/>
      <c r="J212" s="227">
        <f>ROUND(I212*H212,2)</f>
        <v>0</v>
      </c>
      <c r="K212" s="223" t="s">
        <v>1</v>
      </c>
      <c r="L212" s="44"/>
      <c r="M212" s="228" t="s">
        <v>1</v>
      </c>
      <c r="N212" s="229" t="s">
        <v>42</v>
      </c>
      <c r="O212" s="91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2" t="s">
        <v>125</v>
      </c>
      <c r="AT212" s="232" t="s">
        <v>204</v>
      </c>
      <c r="AU212" s="232" t="s">
        <v>84</v>
      </c>
      <c r="AY212" s="17" t="s">
        <v>203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84</v>
      </c>
      <c r="BK212" s="233">
        <f>ROUND(I212*H212,2)</f>
        <v>0</v>
      </c>
      <c r="BL212" s="17" t="s">
        <v>125</v>
      </c>
      <c r="BM212" s="232" t="s">
        <v>1408</v>
      </c>
    </row>
    <row r="213" s="2" customFormat="1">
      <c r="A213" s="38"/>
      <c r="B213" s="39"/>
      <c r="C213" s="40"/>
      <c r="D213" s="234" t="s">
        <v>210</v>
      </c>
      <c r="E213" s="40"/>
      <c r="F213" s="235" t="s">
        <v>1407</v>
      </c>
      <c r="G213" s="40"/>
      <c r="H213" s="40"/>
      <c r="I213" s="236"/>
      <c r="J213" s="40"/>
      <c r="K213" s="40"/>
      <c r="L213" s="44"/>
      <c r="M213" s="237"/>
      <c r="N213" s="238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210</v>
      </c>
      <c r="AU213" s="17" t="s">
        <v>84</v>
      </c>
    </row>
    <row r="214" s="15" customFormat="1">
      <c r="A214" s="15"/>
      <c r="B214" s="284"/>
      <c r="C214" s="285"/>
      <c r="D214" s="234" t="s">
        <v>268</v>
      </c>
      <c r="E214" s="286" t="s">
        <v>1</v>
      </c>
      <c r="F214" s="287" t="s">
        <v>1409</v>
      </c>
      <c r="G214" s="285"/>
      <c r="H214" s="286" t="s">
        <v>1</v>
      </c>
      <c r="I214" s="288"/>
      <c r="J214" s="285"/>
      <c r="K214" s="285"/>
      <c r="L214" s="289"/>
      <c r="M214" s="290"/>
      <c r="N214" s="291"/>
      <c r="O214" s="291"/>
      <c r="P214" s="291"/>
      <c r="Q214" s="291"/>
      <c r="R214" s="291"/>
      <c r="S214" s="291"/>
      <c r="T214" s="29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3" t="s">
        <v>268</v>
      </c>
      <c r="AU214" s="293" t="s">
        <v>84</v>
      </c>
      <c r="AV214" s="15" t="s">
        <v>84</v>
      </c>
      <c r="AW214" s="15" t="s">
        <v>33</v>
      </c>
      <c r="AX214" s="15" t="s">
        <v>77</v>
      </c>
      <c r="AY214" s="293" t="s">
        <v>203</v>
      </c>
    </row>
    <row r="215" s="15" customFormat="1">
      <c r="A215" s="15"/>
      <c r="B215" s="284"/>
      <c r="C215" s="285"/>
      <c r="D215" s="234" t="s">
        <v>268</v>
      </c>
      <c r="E215" s="286" t="s">
        <v>1</v>
      </c>
      <c r="F215" s="287" t="s">
        <v>1007</v>
      </c>
      <c r="G215" s="285"/>
      <c r="H215" s="286" t="s">
        <v>1</v>
      </c>
      <c r="I215" s="288"/>
      <c r="J215" s="285"/>
      <c r="K215" s="285"/>
      <c r="L215" s="289"/>
      <c r="M215" s="290"/>
      <c r="N215" s="291"/>
      <c r="O215" s="291"/>
      <c r="P215" s="291"/>
      <c r="Q215" s="291"/>
      <c r="R215" s="291"/>
      <c r="S215" s="291"/>
      <c r="T215" s="29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93" t="s">
        <v>268</v>
      </c>
      <c r="AU215" s="293" t="s">
        <v>84</v>
      </c>
      <c r="AV215" s="15" t="s">
        <v>84</v>
      </c>
      <c r="AW215" s="15" t="s">
        <v>33</v>
      </c>
      <c r="AX215" s="15" t="s">
        <v>77</v>
      </c>
      <c r="AY215" s="293" t="s">
        <v>203</v>
      </c>
    </row>
    <row r="216" s="12" customFormat="1">
      <c r="A216" s="12"/>
      <c r="B216" s="239"/>
      <c r="C216" s="240"/>
      <c r="D216" s="234" t="s">
        <v>268</v>
      </c>
      <c r="E216" s="241" t="s">
        <v>1</v>
      </c>
      <c r="F216" s="242" t="s">
        <v>1410</v>
      </c>
      <c r="G216" s="240"/>
      <c r="H216" s="243">
        <v>300.30000000000001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9" t="s">
        <v>268</v>
      </c>
      <c r="AU216" s="249" t="s">
        <v>84</v>
      </c>
      <c r="AV216" s="12" t="s">
        <v>86</v>
      </c>
      <c r="AW216" s="12" t="s">
        <v>33</v>
      </c>
      <c r="AX216" s="12" t="s">
        <v>77</v>
      </c>
      <c r="AY216" s="249" t="s">
        <v>203</v>
      </c>
    </row>
    <row r="217" s="13" customFormat="1">
      <c r="A217" s="13"/>
      <c r="B217" s="250"/>
      <c r="C217" s="251"/>
      <c r="D217" s="234" t="s">
        <v>268</v>
      </c>
      <c r="E217" s="252" t="s">
        <v>1</v>
      </c>
      <c r="F217" s="253" t="s">
        <v>271</v>
      </c>
      <c r="G217" s="251"/>
      <c r="H217" s="254">
        <v>300.30000000000001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268</v>
      </c>
      <c r="AU217" s="260" t="s">
        <v>84</v>
      </c>
      <c r="AV217" s="13" t="s">
        <v>125</v>
      </c>
      <c r="AW217" s="13" t="s">
        <v>33</v>
      </c>
      <c r="AX217" s="13" t="s">
        <v>84</v>
      </c>
      <c r="AY217" s="260" t="s">
        <v>203</v>
      </c>
    </row>
    <row r="218" s="2" customFormat="1" ht="24.15" customHeight="1">
      <c r="A218" s="38"/>
      <c r="B218" s="39"/>
      <c r="C218" s="221" t="s">
        <v>603</v>
      </c>
      <c r="D218" s="221" t="s">
        <v>204</v>
      </c>
      <c r="E218" s="222" t="s">
        <v>1411</v>
      </c>
      <c r="F218" s="223" t="s">
        <v>1412</v>
      </c>
      <c r="G218" s="224" t="s">
        <v>213</v>
      </c>
      <c r="H218" s="225">
        <v>16.800000000000001</v>
      </c>
      <c r="I218" s="226"/>
      <c r="J218" s="227">
        <f>ROUND(I218*H218,2)</f>
        <v>0</v>
      </c>
      <c r="K218" s="223" t="s">
        <v>1</v>
      </c>
      <c r="L218" s="44"/>
      <c r="M218" s="228" t="s">
        <v>1</v>
      </c>
      <c r="N218" s="229" t="s">
        <v>42</v>
      </c>
      <c r="O218" s="91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2" t="s">
        <v>125</v>
      </c>
      <c r="AT218" s="232" t="s">
        <v>204</v>
      </c>
      <c r="AU218" s="232" t="s">
        <v>84</v>
      </c>
      <c r="AY218" s="17" t="s">
        <v>203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84</v>
      </c>
      <c r="BK218" s="233">
        <f>ROUND(I218*H218,2)</f>
        <v>0</v>
      </c>
      <c r="BL218" s="17" t="s">
        <v>125</v>
      </c>
      <c r="BM218" s="232" t="s">
        <v>1413</v>
      </c>
    </row>
    <row r="219" s="2" customFormat="1">
      <c r="A219" s="38"/>
      <c r="B219" s="39"/>
      <c r="C219" s="40"/>
      <c r="D219" s="234" t="s">
        <v>210</v>
      </c>
      <c r="E219" s="40"/>
      <c r="F219" s="235" t="s">
        <v>1412</v>
      </c>
      <c r="G219" s="40"/>
      <c r="H219" s="40"/>
      <c r="I219" s="236"/>
      <c r="J219" s="40"/>
      <c r="K219" s="40"/>
      <c r="L219" s="44"/>
      <c r="M219" s="237"/>
      <c r="N219" s="23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210</v>
      </c>
      <c r="AU219" s="17" t="s">
        <v>84</v>
      </c>
    </row>
    <row r="220" s="15" customFormat="1">
      <c r="A220" s="15"/>
      <c r="B220" s="284"/>
      <c r="C220" s="285"/>
      <c r="D220" s="234" t="s">
        <v>268</v>
      </c>
      <c r="E220" s="286" t="s">
        <v>1</v>
      </c>
      <c r="F220" s="287" t="s">
        <v>1414</v>
      </c>
      <c r="G220" s="285"/>
      <c r="H220" s="286" t="s">
        <v>1</v>
      </c>
      <c r="I220" s="288"/>
      <c r="J220" s="285"/>
      <c r="K220" s="285"/>
      <c r="L220" s="289"/>
      <c r="M220" s="290"/>
      <c r="N220" s="291"/>
      <c r="O220" s="291"/>
      <c r="P220" s="291"/>
      <c r="Q220" s="291"/>
      <c r="R220" s="291"/>
      <c r="S220" s="291"/>
      <c r="T220" s="29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93" t="s">
        <v>268</v>
      </c>
      <c r="AU220" s="293" t="s">
        <v>84</v>
      </c>
      <c r="AV220" s="15" t="s">
        <v>84</v>
      </c>
      <c r="AW220" s="15" t="s">
        <v>33</v>
      </c>
      <c r="AX220" s="15" t="s">
        <v>77</v>
      </c>
      <c r="AY220" s="293" t="s">
        <v>203</v>
      </c>
    </row>
    <row r="221" s="15" customFormat="1">
      <c r="A221" s="15"/>
      <c r="B221" s="284"/>
      <c r="C221" s="285"/>
      <c r="D221" s="234" t="s">
        <v>268</v>
      </c>
      <c r="E221" s="286" t="s">
        <v>1</v>
      </c>
      <c r="F221" s="287" t="s">
        <v>1007</v>
      </c>
      <c r="G221" s="285"/>
      <c r="H221" s="286" t="s">
        <v>1</v>
      </c>
      <c r="I221" s="288"/>
      <c r="J221" s="285"/>
      <c r="K221" s="285"/>
      <c r="L221" s="289"/>
      <c r="M221" s="290"/>
      <c r="N221" s="291"/>
      <c r="O221" s="291"/>
      <c r="P221" s="291"/>
      <c r="Q221" s="291"/>
      <c r="R221" s="291"/>
      <c r="S221" s="291"/>
      <c r="T221" s="29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3" t="s">
        <v>268</v>
      </c>
      <c r="AU221" s="293" t="s">
        <v>84</v>
      </c>
      <c r="AV221" s="15" t="s">
        <v>84</v>
      </c>
      <c r="AW221" s="15" t="s">
        <v>33</v>
      </c>
      <c r="AX221" s="15" t="s">
        <v>77</v>
      </c>
      <c r="AY221" s="293" t="s">
        <v>203</v>
      </c>
    </row>
    <row r="222" s="12" customFormat="1">
      <c r="A222" s="12"/>
      <c r="B222" s="239"/>
      <c r="C222" s="240"/>
      <c r="D222" s="234" t="s">
        <v>268</v>
      </c>
      <c r="E222" s="241" t="s">
        <v>1</v>
      </c>
      <c r="F222" s="242" t="s">
        <v>1415</v>
      </c>
      <c r="G222" s="240"/>
      <c r="H222" s="243">
        <v>16.800000000000001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9" t="s">
        <v>268</v>
      </c>
      <c r="AU222" s="249" t="s">
        <v>84</v>
      </c>
      <c r="AV222" s="12" t="s">
        <v>86</v>
      </c>
      <c r="AW222" s="12" t="s">
        <v>33</v>
      </c>
      <c r="AX222" s="12" t="s">
        <v>77</v>
      </c>
      <c r="AY222" s="249" t="s">
        <v>203</v>
      </c>
    </row>
    <row r="223" s="13" customFormat="1">
      <c r="A223" s="13"/>
      <c r="B223" s="250"/>
      <c r="C223" s="251"/>
      <c r="D223" s="234" t="s">
        <v>268</v>
      </c>
      <c r="E223" s="252" t="s">
        <v>1</v>
      </c>
      <c r="F223" s="253" t="s">
        <v>271</v>
      </c>
      <c r="G223" s="251"/>
      <c r="H223" s="254">
        <v>16.800000000000001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268</v>
      </c>
      <c r="AU223" s="260" t="s">
        <v>84</v>
      </c>
      <c r="AV223" s="13" t="s">
        <v>125</v>
      </c>
      <c r="AW223" s="13" t="s">
        <v>33</v>
      </c>
      <c r="AX223" s="13" t="s">
        <v>84</v>
      </c>
      <c r="AY223" s="260" t="s">
        <v>203</v>
      </c>
    </row>
    <row r="224" s="2" customFormat="1" ht="24.15" customHeight="1">
      <c r="A224" s="38"/>
      <c r="B224" s="39"/>
      <c r="C224" s="221" t="s">
        <v>606</v>
      </c>
      <c r="D224" s="221" t="s">
        <v>204</v>
      </c>
      <c r="E224" s="222" t="s">
        <v>1416</v>
      </c>
      <c r="F224" s="223" t="s">
        <v>1417</v>
      </c>
      <c r="G224" s="224" t="s">
        <v>213</v>
      </c>
      <c r="H224" s="225">
        <v>15.75</v>
      </c>
      <c r="I224" s="226"/>
      <c r="J224" s="227">
        <f>ROUND(I224*H224,2)</f>
        <v>0</v>
      </c>
      <c r="K224" s="223" t="s">
        <v>1</v>
      </c>
      <c r="L224" s="44"/>
      <c r="M224" s="228" t="s">
        <v>1</v>
      </c>
      <c r="N224" s="229" t="s">
        <v>42</v>
      </c>
      <c r="O224" s="91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2" t="s">
        <v>125</v>
      </c>
      <c r="AT224" s="232" t="s">
        <v>204</v>
      </c>
      <c r="AU224" s="232" t="s">
        <v>84</v>
      </c>
      <c r="AY224" s="17" t="s">
        <v>203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84</v>
      </c>
      <c r="BK224" s="233">
        <f>ROUND(I224*H224,2)</f>
        <v>0</v>
      </c>
      <c r="BL224" s="17" t="s">
        <v>125</v>
      </c>
      <c r="BM224" s="232" t="s">
        <v>1418</v>
      </c>
    </row>
    <row r="225" s="2" customFormat="1">
      <c r="A225" s="38"/>
      <c r="B225" s="39"/>
      <c r="C225" s="40"/>
      <c r="D225" s="234" t="s">
        <v>210</v>
      </c>
      <c r="E225" s="40"/>
      <c r="F225" s="235" t="s">
        <v>1417</v>
      </c>
      <c r="G225" s="40"/>
      <c r="H225" s="40"/>
      <c r="I225" s="236"/>
      <c r="J225" s="40"/>
      <c r="K225" s="40"/>
      <c r="L225" s="44"/>
      <c r="M225" s="237"/>
      <c r="N225" s="23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210</v>
      </c>
      <c r="AU225" s="17" t="s">
        <v>84</v>
      </c>
    </row>
    <row r="226" s="15" customFormat="1">
      <c r="A226" s="15"/>
      <c r="B226" s="284"/>
      <c r="C226" s="285"/>
      <c r="D226" s="234" t="s">
        <v>268</v>
      </c>
      <c r="E226" s="286" t="s">
        <v>1</v>
      </c>
      <c r="F226" s="287" t="s">
        <v>1419</v>
      </c>
      <c r="G226" s="285"/>
      <c r="H226" s="286" t="s">
        <v>1</v>
      </c>
      <c r="I226" s="288"/>
      <c r="J226" s="285"/>
      <c r="K226" s="285"/>
      <c r="L226" s="289"/>
      <c r="M226" s="290"/>
      <c r="N226" s="291"/>
      <c r="O226" s="291"/>
      <c r="P226" s="291"/>
      <c r="Q226" s="291"/>
      <c r="R226" s="291"/>
      <c r="S226" s="291"/>
      <c r="T226" s="29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93" t="s">
        <v>268</v>
      </c>
      <c r="AU226" s="293" t="s">
        <v>84</v>
      </c>
      <c r="AV226" s="15" t="s">
        <v>84</v>
      </c>
      <c r="AW226" s="15" t="s">
        <v>33</v>
      </c>
      <c r="AX226" s="15" t="s">
        <v>77</v>
      </c>
      <c r="AY226" s="293" t="s">
        <v>203</v>
      </c>
    </row>
    <row r="227" s="15" customFormat="1">
      <c r="A227" s="15"/>
      <c r="B227" s="284"/>
      <c r="C227" s="285"/>
      <c r="D227" s="234" t="s">
        <v>268</v>
      </c>
      <c r="E227" s="286" t="s">
        <v>1</v>
      </c>
      <c r="F227" s="287" t="s">
        <v>1007</v>
      </c>
      <c r="G227" s="285"/>
      <c r="H227" s="286" t="s">
        <v>1</v>
      </c>
      <c r="I227" s="288"/>
      <c r="J227" s="285"/>
      <c r="K227" s="285"/>
      <c r="L227" s="289"/>
      <c r="M227" s="290"/>
      <c r="N227" s="291"/>
      <c r="O227" s="291"/>
      <c r="P227" s="291"/>
      <c r="Q227" s="291"/>
      <c r="R227" s="291"/>
      <c r="S227" s="291"/>
      <c r="T227" s="29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3" t="s">
        <v>268</v>
      </c>
      <c r="AU227" s="293" t="s">
        <v>84</v>
      </c>
      <c r="AV227" s="15" t="s">
        <v>84</v>
      </c>
      <c r="AW227" s="15" t="s">
        <v>33</v>
      </c>
      <c r="AX227" s="15" t="s">
        <v>77</v>
      </c>
      <c r="AY227" s="293" t="s">
        <v>203</v>
      </c>
    </row>
    <row r="228" s="12" customFormat="1">
      <c r="A228" s="12"/>
      <c r="B228" s="239"/>
      <c r="C228" s="240"/>
      <c r="D228" s="234" t="s">
        <v>268</v>
      </c>
      <c r="E228" s="241" t="s">
        <v>1</v>
      </c>
      <c r="F228" s="242" t="s">
        <v>1420</v>
      </c>
      <c r="G228" s="240"/>
      <c r="H228" s="243">
        <v>15.75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49" t="s">
        <v>268</v>
      </c>
      <c r="AU228" s="249" t="s">
        <v>84</v>
      </c>
      <c r="AV228" s="12" t="s">
        <v>86</v>
      </c>
      <c r="AW228" s="12" t="s">
        <v>33</v>
      </c>
      <c r="AX228" s="12" t="s">
        <v>77</v>
      </c>
      <c r="AY228" s="249" t="s">
        <v>203</v>
      </c>
    </row>
    <row r="229" s="13" customFormat="1">
      <c r="A229" s="13"/>
      <c r="B229" s="250"/>
      <c r="C229" s="251"/>
      <c r="D229" s="234" t="s">
        <v>268</v>
      </c>
      <c r="E229" s="252" t="s">
        <v>1</v>
      </c>
      <c r="F229" s="253" t="s">
        <v>271</v>
      </c>
      <c r="G229" s="251"/>
      <c r="H229" s="254">
        <v>15.75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268</v>
      </c>
      <c r="AU229" s="260" t="s">
        <v>84</v>
      </c>
      <c r="AV229" s="13" t="s">
        <v>125</v>
      </c>
      <c r="AW229" s="13" t="s">
        <v>33</v>
      </c>
      <c r="AX229" s="13" t="s">
        <v>84</v>
      </c>
      <c r="AY229" s="260" t="s">
        <v>203</v>
      </c>
    </row>
    <row r="230" s="2" customFormat="1" ht="24.15" customHeight="1">
      <c r="A230" s="38"/>
      <c r="B230" s="39"/>
      <c r="C230" s="221" t="s">
        <v>151</v>
      </c>
      <c r="D230" s="221" t="s">
        <v>204</v>
      </c>
      <c r="E230" s="222" t="s">
        <v>1421</v>
      </c>
      <c r="F230" s="223" t="s">
        <v>1422</v>
      </c>
      <c r="G230" s="224" t="s">
        <v>213</v>
      </c>
      <c r="H230" s="225">
        <v>3.1499999999999999</v>
      </c>
      <c r="I230" s="226"/>
      <c r="J230" s="227">
        <f>ROUND(I230*H230,2)</f>
        <v>0</v>
      </c>
      <c r="K230" s="223" t="s">
        <v>1</v>
      </c>
      <c r="L230" s="44"/>
      <c r="M230" s="228" t="s">
        <v>1</v>
      </c>
      <c r="N230" s="229" t="s">
        <v>42</v>
      </c>
      <c r="O230" s="91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2" t="s">
        <v>125</v>
      </c>
      <c r="AT230" s="232" t="s">
        <v>204</v>
      </c>
      <c r="AU230" s="232" t="s">
        <v>84</v>
      </c>
      <c r="AY230" s="17" t="s">
        <v>203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7" t="s">
        <v>84</v>
      </c>
      <c r="BK230" s="233">
        <f>ROUND(I230*H230,2)</f>
        <v>0</v>
      </c>
      <c r="BL230" s="17" t="s">
        <v>125</v>
      </c>
      <c r="BM230" s="232" t="s">
        <v>1423</v>
      </c>
    </row>
    <row r="231" s="2" customFormat="1">
      <c r="A231" s="38"/>
      <c r="B231" s="39"/>
      <c r="C231" s="40"/>
      <c r="D231" s="234" t="s">
        <v>210</v>
      </c>
      <c r="E231" s="40"/>
      <c r="F231" s="235" t="s">
        <v>1422</v>
      </c>
      <c r="G231" s="40"/>
      <c r="H231" s="40"/>
      <c r="I231" s="236"/>
      <c r="J231" s="40"/>
      <c r="K231" s="40"/>
      <c r="L231" s="44"/>
      <c r="M231" s="237"/>
      <c r="N231" s="23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210</v>
      </c>
      <c r="AU231" s="17" t="s">
        <v>84</v>
      </c>
    </row>
    <row r="232" s="15" customFormat="1">
      <c r="A232" s="15"/>
      <c r="B232" s="284"/>
      <c r="C232" s="285"/>
      <c r="D232" s="234" t="s">
        <v>268</v>
      </c>
      <c r="E232" s="286" t="s">
        <v>1</v>
      </c>
      <c r="F232" s="287" t="s">
        <v>1424</v>
      </c>
      <c r="G232" s="285"/>
      <c r="H232" s="286" t="s">
        <v>1</v>
      </c>
      <c r="I232" s="288"/>
      <c r="J232" s="285"/>
      <c r="K232" s="285"/>
      <c r="L232" s="289"/>
      <c r="M232" s="290"/>
      <c r="N232" s="291"/>
      <c r="O232" s="291"/>
      <c r="P232" s="291"/>
      <c r="Q232" s="291"/>
      <c r="R232" s="291"/>
      <c r="S232" s="291"/>
      <c r="T232" s="29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93" t="s">
        <v>268</v>
      </c>
      <c r="AU232" s="293" t="s">
        <v>84</v>
      </c>
      <c r="AV232" s="15" t="s">
        <v>84</v>
      </c>
      <c r="AW232" s="15" t="s">
        <v>33</v>
      </c>
      <c r="AX232" s="15" t="s">
        <v>77</v>
      </c>
      <c r="AY232" s="293" t="s">
        <v>203</v>
      </c>
    </row>
    <row r="233" s="15" customFormat="1">
      <c r="A233" s="15"/>
      <c r="B233" s="284"/>
      <c r="C233" s="285"/>
      <c r="D233" s="234" t="s">
        <v>268</v>
      </c>
      <c r="E233" s="286" t="s">
        <v>1</v>
      </c>
      <c r="F233" s="287" t="s">
        <v>1007</v>
      </c>
      <c r="G233" s="285"/>
      <c r="H233" s="286" t="s">
        <v>1</v>
      </c>
      <c r="I233" s="288"/>
      <c r="J233" s="285"/>
      <c r="K233" s="285"/>
      <c r="L233" s="289"/>
      <c r="M233" s="290"/>
      <c r="N233" s="291"/>
      <c r="O233" s="291"/>
      <c r="P233" s="291"/>
      <c r="Q233" s="291"/>
      <c r="R233" s="291"/>
      <c r="S233" s="291"/>
      <c r="T233" s="29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3" t="s">
        <v>268</v>
      </c>
      <c r="AU233" s="293" t="s">
        <v>84</v>
      </c>
      <c r="AV233" s="15" t="s">
        <v>84</v>
      </c>
      <c r="AW233" s="15" t="s">
        <v>33</v>
      </c>
      <c r="AX233" s="15" t="s">
        <v>77</v>
      </c>
      <c r="AY233" s="293" t="s">
        <v>203</v>
      </c>
    </row>
    <row r="234" s="12" customFormat="1">
      <c r="A234" s="12"/>
      <c r="B234" s="239"/>
      <c r="C234" s="240"/>
      <c r="D234" s="234" t="s">
        <v>268</v>
      </c>
      <c r="E234" s="241" t="s">
        <v>1</v>
      </c>
      <c r="F234" s="242" t="s">
        <v>1425</v>
      </c>
      <c r="G234" s="240"/>
      <c r="H234" s="243">
        <v>3.1499999999999999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9" t="s">
        <v>268</v>
      </c>
      <c r="AU234" s="249" t="s">
        <v>84</v>
      </c>
      <c r="AV234" s="12" t="s">
        <v>86</v>
      </c>
      <c r="AW234" s="12" t="s">
        <v>33</v>
      </c>
      <c r="AX234" s="12" t="s">
        <v>77</v>
      </c>
      <c r="AY234" s="249" t="s">
        <v>203</v>
      </c>
    </row>
    <row r="235" s="13" customFormat="1">
      <c r="A235" s="13"/>
      <c r="B235" s="250"/>
      <c r="C235" s="251"/>
      <c r="D235" s="234" t="s">
        <v>268</v>
      </c>
      <c r="E235" s="252" t="s">
        <v>1</v>
      </c>
      <c r="F235" s="253" t="s">
        <v>271</v>
      </c>
      <c r="G235" s="251"/>
      <c r="H235" s="254">
        <v>3.1499999999999999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268</v>
      </c>
      <c r="AU235" s="260" t="s">
        <v>84</v>
      </c>
      <c r="AV235" s="13" t="s">
        <v>125</v>
      </c>
      <c r="AW235" s="13" t="s">
        <v>33</v>
      </c>
      <c r="AX235" s="13" t="s">
        <v>84</v>
      </c>
      <c r="AY235" s="260" t="s">
        <v>203</v>
      </c>
    </row>
    <row r="236" s="2" customFormat="1" ht="16.5" customHeight="1">
      <c r="A236" s="38"/>
      <c r="B236" s="39"/>
      <c r="C236" s="221" t="s">
        <v>613</v>
      </c>
      <c r="D236" s="221" t="s">
        <v>204</v>
      </c>
      <c r="E236" s="222" t="s">
        <v>1426</v>
      </c>
      <c r="F236" s="223" t="s">
        <v>1427</v>
      </c>
      <c r="G236" s="224" t="s">
        <v>213</v>
      </c>
      <c r="H236" s="225">
        <v>286</v>
      </c>
      <c r="I236" s="226"/>
      <c r="J236" s="227">
        <f>ROUND(I236*H236,2)</f>
        <v>0</v>
      </c>
      <c r="K236" s="223" t="s">
        <v>933</v>
      </c>
      <c r="L236" s="44"/>
      <c r="M236" s="228" t="s">
        <v>1</v>
      </c>
      <c r="N236" s="229" t="s">
        <v>42</v>
      </c>
      <c r="O236" s="91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2" t="s">
        <v>125</v>
      </c>
      <c r="AT236" s="232" t="s">
        <v>204</v>
      </c>
      <c r="AU236" s="232" t="s">
        <v>84</v>
      </c>
      <c r="AY236" s="17" t="s">
        <v>203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84</v>
      </c>
      <c r="BK236" s="233">
        <f>ROUND(I236*H236,2)</f>
        <v>0</v>
      </c>
      <c r="BL236" s="17" t="s">
        <v>125</v>
      </c>
      <c r="BM236" s="232" t="s">
        <v>1428</v>
      </c>
    </row>
    <row r="237" s="2" customFormat="1">
      <c r="A237" s="38"/>
      <c r="B237" s="39"/>
      <c r="C237" s="40"/>
      <c r="D237" s="234" t="s">
        <v>210</v>
      </c>
      <c r="E237" s="40"/>
      <c r="F237" s="235" t="s">
        <v>1427</v>
      </c>
      <c r="G237" s="40"/>
      <c r="H237" s="40"/>
      <c r="I237" s="236"/>
      <c r="J237" s="40"/>
      <c r="K237" s="40"/>
      <c r="L237" s="44"/>
      <c r="M237" s="237"/>
      <c r="N237" s="238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210</v>
      </c>
      <c r="AU237" s="17" t="s">
        <v>84</v>
      </c>
    </row>
    <row r="238" s="2" customFormat="1" ht="16.5" customHeight="1">
      <c r="A238" s="38"/>
      <c r="B238" s="39"/>
      <c r="C238" s="221" t="s">
        <v>617</v>
      </c>
      <c r="D238" s="221" t="s">
        <v>204</v>
      </c>
      <c r="E238" s="222" t="s">
        <v>1429</v>
      </c>
      <c r="F238" s="223" t="s">
        <v>1430</v>
      </c>
      <c r="G238" s="224" t="s">
        <v>213</v>
      </c>
      <c r="H238" s="225">
        <v>16</v>
      </c>
      <c r="I238" s="226"/>
      <c r="J238" s="227">
        <f>ROUND(I238*H238,2)</f>
        <v>0</v>
      </c>
      <c r="K238" s="223" t="s">
        <v>933</v>
      </c>
      <c r="L238" s="44"/>
      <c r="M238" s="228" t="s">
        <v>1</v>
      </c>
      <c r="N238" s="229" t="s">
        <v>42</v>
      </c>
      <c r="O238" s="91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2" t="s">
        <v>125</v>
      </c>
      <c r="AT238" s="232" t="s">
        <v>204</v>
      </c>
      <c r="AU238" s="232" t="s">
        <v>84</v>
      </c>
      <c r="AY238" s="17" t="s">
        <v>203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7" t="s">
        <v>84</v>
      </c>
      <c r="BK238" s="233">
        <f>ROUND(I238*H238,2)</f>
        <v>0</v>
      </c>
      <c r="BL238" s="17" t="s">
        <v>125</v>
      </c>
      <c r="BM238" s="232" t="s">
        <v>1431</v>
      </c>
    </row>
    <row r="239" s="2" customFormat="1">
      <c r="A239" s="38"/>
      <c r="B239" s="39"/>
      <c r="C239" s="40"/>
      <c r="D239" s="234" t="s">
        <v>210</v>
      </c>
      <c r="E239" s="40"/>
      <c r="F239" s="235" t="s">
        <v>1430</v>
      </c>
      <c r="G239" s="40"/>
      <c r="H239" s="40"/>
      <c r="I239" s="236"/>
      <c r="J239" s="40"/>
      <c r="K239" s="40"/>
      <c r="L239" s="44"/>
      <c r="M239" s="237"/>
      <c r="N239" s="238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210</v>
      </c>
      <c r="AU239" s="17" t="s">
        <v>84</v>
      </c>
    </row>
    <row r="240" s="2" customFormat="1" ht="21.75" customHeight="1">
      <c r="A240" s="38"/>
      <c r="B240" s="39"/>
      <c r="C240" s="221" t="s">
        <v>117</v>
      </c>
      <c r="D240" s="221" t="s">
        <v>204</v>
      </c>
      <c r="E240" s="222" t="s">
        <v>1432</v>
      </c>
      <c r="F240" s="223" t="s">
        <v>1433</v>
      </c>
      <c r="G240" s="224" t="s">
        <v>213</v>
      </c>
      <c r="H240" s="225">
        <v>18</v>
      </c>
      <c r="I240" s="226"/>
      <c r="J240" s="227">
        <f>ROUND(I240*H240,2)</f>
        <v>0</v>
      </c>
      <c r="K240" s="223" t="s">
        <v>933</v>
      </c>
      <c r="L240" s="44"/>
      <c r="M240" s="228" t="s">
        <v>1</v>
      </c>
      <c r="N240" s="229" t="s">
        <v>42</v>
      </c>
      <c r="O240" s="91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2" t="s">
        <v>125</v>
      </c>
      <c r="AT240" s="232" t="s">
        <v>204</v>
      </c>
      <c r="AU240" s="232" t="s">
        <v>84</v>
      </c>
      <c r="AY240" s="17" t="s">
        <v>203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84</v>
      </c>
      <c r="BK240" s="233">
        <f>ROUND(I240*H240,2)</f>
        <v>0</v>
      </c>
      <c r="BL240" s="17" t="s">
        <v>125</v>
      </c>
      <c r="BM240" s="232" t="s">
        <v>1434</v>
      </c>
    </row>
    <row r="241" s="2" customFormat="1">
      <c r="A241" s="38"/>
      <c r="B241" s="39"/>
      <c r="C241" s="40"/>
      <c r="D241" s="234" t="s">
        <v>210</v>
      </c>
      <c r="E241" s="40"/>
      <c r="F241" s="235" t="s">
        <v>1433</v>
      </c>
      <c r="G241" s="40"/>
      <c r="H241" s="40"/>
      <c r="I241" s="236"/>
      <c r="J241" s="40"/>
      <c r="K241" s="40"/>
      <c r="L241" s="44"/>
      <c r="M241" s="237"/>
      <c r="N241" s="238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210</v>
      </c>
      <c r="AU241" s="17" t="s">
        <v>84</v>
      </c>
    </row>
    <row r="242" s="12" customFormat="1">
      <c r="A242" s="12"/>
      <c r="B242" s="239"/>
      <c r="C242" s="240"/>
      <c r="D242" s="234" t="s">
        <v>268</v>
      </c>
      <c r="E242" s="241" t="s">
        <v>1</v>
      </c>
      <c r="F242" s="242" t="s">
        <v>1435</v>
      </c>
      <c r="G242" s="240"/>
      <c r="H242" s="243">
        <v>18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9" t="s">
        <v>268</v>
      </c>
      <c r="AU242" s="249" t="s">
        <v>84</v>
      </c>
      <c r="AV242" s="12" t="s">
        <v>86</v>
      </c>
      <c r="AW242" s="12" t="s">
        <v>33</v>
      </c>
      <c r="AX242" s="12" t="s">
        <v>77</v>
      </c>
      <c r="AY242" s="249" t="s">
        <v>203</v>
      </c>
    </row>
    <row r="243" s="13" customFormat="1">
      <c r="A243" s="13"/>
      <c r="B243" s="250"/>
      <c r="C243" s="251"/>
      <c r="D243" s="234" t="s">
        <v>268</v>
      </c>
      <c r="E243" s="252" t="s">
        <v>1</v>
      </c>
      <c r="F243" s="253" t="s">
        <v>271</v>
      </c>
      <c r="G243" s="251"/>
      <c r="H243" s="254">
        <v>18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268</v>
      </c>
      <c r="AU243" s="260" t="s">
        <v>84</v>
      </c>
      <c r="AV243" s="13" t="s">
        <v>125</v>
      </c>
      <c r="AW243" s="13" t="s">
        <v>33</v>
      </c>
      <c r="AX243" s="13" t="s">
        <v>84</v>
      </c>
      <c r="AY243" s="260" t="s">
        <v>203</v>
      </c>
    </row>
    <row r="244" s="2" customFormat="1" ht="16.5" customHeight="1">
      <c r="A244" s="38"/>
      <c r="B244" s="39"/>
      <c r="C244" s="221" t="s">
        <v>707</v>
      </c>
      <c r="D244" s="221" t="s">
        <v>204</v>
      </c>
      <c r="E244" s="222" t="s">
        <v>1436</v>
      </c>
      <c r="F244" s="223" t="s">
        <v>1437</v>
      </c>
      <c r="G244" s="224" t="s">
        <v>266</v>
      </c>
      <c r="H244" s="225">
        <v>27</v>
      </c>
      <c r="I244" s="226"/>
      <c r="J244" s="227">
        <f>ROUND(I244*H244,2)</f>
        <v>0</v>
      </c>
      <c r="K244" s="223" t="s">
        <v>1</v>
      </c>
      <c r="L244" s="44"/>
      <c r="M244" s="228" t="s">
        <v>1</v>
      </c>
      <c r="N244" s="229" t="s">
        <v>42</v>
      </c>
      <c r="O244" s="91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2" t="s">
        <v>125</v>
      </c>
      <c r="AT244" s="232" t="s">
        <v>204</v>
      </c>
      <c r="AU244" s="232" t="s">
        <v>84</v>
      </c>
      <c r="AY244" s="17" t="s">
        <v>203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7" t="s">
        <v>84</v>
      </c>
      <c r="BK244" s="233">
        <f>ROUND(I244*H244,2)</f>
        <v>0</v>
      </c>
      <c r="BL244" s="17" t="s">
        <v>125</v>
      </c>
      <c r="BM244" s="232" t="s">
        <v>1438</v>
      </c>
    </row>
    <row r="245" s="2" customFormat="1">
      <c r="A245" s="38"/>
      <c r="B245" s="39"/>
      <c r="C245" s="40"/>
      <c r="D245" s="234" t="s">
        <v>210</v>
      </c>
      <c r="E245" s="40"/>
      <c r="F245" s="235" t="s">
        <v>1437</v>
      </c>
      <c r="G245" s="40"/>
      <c r="H245" s="40"/>
      <c r="I245" s="236"/>
      <c r="J245" s="40"/>
      <c r="K245" s="40"/>
      <c r="L245" s="44"/>
      <c r="M245" s="237"/>
      <c r="N245" s="238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210</v>
      </c>
      <c r="AU245" s="17" t="s">
        <v>84</v>
      </c>
    </row>
    <row r="246" s="2" customFormat="1" ht="16.5" customHeight="1">
      <c r="A246" s="38"/>
      <c r="B246" s="39"/>
      <c r="C246" s="221" t="s">
        <v>1050</v>
      </c>
      <c r="D246" s="221" t="s">
        <v>204</v>
      </c>
      <c r="E246" s="222" t="s">
        <v>1439</v>
      </c>
      <c r="F246" s="223" t="s">
        <v>1440</v>
      </c>
      <c r="G246" s="224" t="s">
        <v>266</v>
      </c>
      <c r="H246" s="225">
        <v>2</v>
      </c>
      <c r="I246" s="226"/>
      <c r="J246" s="227">
        <f>ROUND(I246*H246,2)</f>
        <v>0</v>
      </c>
      <c r="K246" s="223" t="s">
        <v>1</v>
      </c>
      <c r="L246" s="44"/>
      <c r="M246" s="228" t="s">
        <v>1</v>
      </c>
      <c r="N246" s="229" t="s">
        <v>42</v>
      </c>
      <c r="O246" s="91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2" t="s">
        <v>125</v>
      </c>
      <c r="AT246" s="232" t="s">
        <v>204</v>
      </c>
      <c r="AU246" s="232" t="s">
        <v>84</v>
      </c>
      <c r="AY246" s="17" t="s">
        <v>203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84</v>
      </c>
      <c r="BK246" s="233">
        <f>ROUND(I246*H246,2)</f>
        <v>0</v>
      </c>
      <c r="BL246" s="17" t="s">
        <v>125</v>
      </c>
      <c r="BM246" s="232" t="s">
        <v>1441</v>
      </c>
    </row>
    <row r="247" s="2" customFormat="1">
      <c r="A247" s="38"/>
      <c r="B247" s="39"/>
      <c r="C247" s="40"/>
      <c r="D247" s="234" t="s">
        <v>210</v>
      </c>
      <c r="E247" s="40"/>
      <c r="F247" s="235" t="s">
        <v>1440</v>
      </c>
      <c r="G247" s="40"/>
      <c r="H247" s="40"/>
      <c r="I247" s="236"/>
      <c r="J247" s="40"/>
      <c r="K247" s="40"/>
      <c r="L247" s="44"/>
      <c r="M247" s="237"/>
      <c r="N247" s="238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210</v>
      </c>
      <c r="AU247" s="17" t="s">
        <v>84</v>
      </c>
    </row>
    <row r="248" s="2" customFormat="1" ht="16.5" customHeight="1">
      <c r="A248" s="38"/>
      <c r="B248" s="39"/>
      <c r="C248" s="221" t="s">
        <v>1054</v>
      </c>
      <c r="D248" s="221" t="s">
        <v>204</v>
      </c>
      <c r="E248" s="222" t="s">
        <v>1442</v>
      </c>
      <c r="F248" s="223" t="s">
        <v>1443</v>
      </c>
      <c r="G248" s="224" t="s">
        <v>266</v>
      </c>
      <c r="H248" s="225">
        <v>1</v>
      </c>
      <c r="I248" s="226"/>
      <c r="J248" s="227">
        <f>ROUND(I248*H248,2)</f>
        <v>0</v>
      </c>
      <c r="K248" s="223" t="s">
        <v>1</v>
      </c>
      <c r="L248" s="44"/>
      <c r="M248" s="228" t="s">
        <v>1</v>
      </c>
      <c r="N248" s="229" t="s">
        <v>42</v>
      </c>
      <c r="O248" s="91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2" t="s">
        <v>125</v>
      </c>
      <c r="AT248" s="232" t="s">
        <v>204</v>
      </c>
      <c r="AU248" s="232" t="s">
        <v>84</v>
      </c>
      <c r="AY248" s="17" t="s">
        <v>203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7" t="s">
        <v>84</v>
      </c>
      <c r="BK248" s="233">
        <f>ROUND(I248*H248,2)</f>
        <v>0</v>
      </c>
      <c r="BL248" s="17" t="s">
        <v>125</v>
      </c>
      <c r="BM248" s="232" t="s">
        <v>1444</v>
      </c>
    </row>
    <row r="249" s="2" customFormat="1">
      <c r="A249" s="38"/>
      <c r="B249" s="39"/>
      <c r="C249" s="40"/>
      <c r="D249" s="234" t="s">
        <v>210</v>
      </c>
      <c r="E249" s="40"/>
      <c r="F249" s="235" t="s">
        <v>1443</v>
      </c>
      <c r="G249" s="40"/>
      <c r="H249" s="40"/>
      <c r="I249" s="236"/>
      <c r="J249" s="40"/>
      <c r="K249" s="40"/>
      <c r="L249" s="44"/>
      <c r="M249" s="237"/>
      <c r="N249" s="238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210</v>
      </c>
      <c r="AU249" s="17" t="s">
        <v>84</v>
      </c>
    </row>
    <row r="250" s="2" customFormat="1" ht="16.5" customHeight="1">
      <c r="A250" s="38"/>
      <c r="B250" s="39"/>
      <c r="C250" s="221" t="s">
        <v>1058</v>
      </c>
      <c r="D250" s="221" t="s">
        <v>204</v>
      </c>
      <c r="E250" s="222" t="s">
        <v>1445</v>
      </c>
      <c r="F250" s="223" t="s">
        <v>1446</v>
      </c>
      <c r="G250" s="224" t="s">
        <v>266</v>
      </c>
      <c r="H250" s="225">
        <v>1</v>
      </c>
      <c r="I250" s="226"/>
      <c r="J250" s="227">
        <f>ROUND(I250*H250,2)</f>
        <v>0</v>
      </c>
      <c r="K250" s="223" t="s">
        <v>1</v>
      </c>
      <c r="L250" s="44"/>
      <c r="M250" s="228" t="s">
        <v>1</v>
      </c>
      <c r="N250" s="229" t="s">
        <v>42</v>
      </c>
      <c r="O250" s="91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2" t="s">
        <v>125</v>
      </c>
      <c r="AT250" s="232" t="s">
        <v>204</v>
      </c>
      <c r="AU250" s="232" t="s">
        <v>84</v>
      </c>
      <c r="AY250" s="17" t="s">
        <v>203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84</v>
      </c>
      <c r="BK250" s="233">
        <f>ROUND(I250*H250,2)</f>
        <v>0</v>
      </c>
      <c r="BL250" s="17" t="s">
        <v>125</v>
      </c>
      <c r="BM250" s="232" t="s">
        <v>1447</v>
      </c>
    </row>
    <row r="251" s="2" customFormat="1">
      <c r="A251" s="38"/>
      <c r="B251" s="39"/>
      <c r="C251" s="40"/>
      <c r="D251" s="234" t="s">
        <v>210</v>
      </c>
      <c r="E251" s="40"/>
      <c r="F251" s="235" t="s">
        <v>1446</v>
      </c>
      <c r="G251" s="40"/>
      <c r="H251" s="40"/>
      <c r="I251" s="236"/>
      <c r="J251" s="40"/>
      <c r="K251" s="40"/>
      <c r="L251" s="44"/>
      <c r="M251" s="237"/>
      <c r="N251" s="238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210</v>
      </c>
      <c r="AU251" s="17" t="s">
        <v>84</v>
      </c>
    </row>
    <row r="252" s="2" customFormat="1" ht="21.75" customHeight="1">
      <c r="A252" s="38"/>
      <c r="B252" s="39"/>
      <c r="C252" s="221" t="s">
        <v>1062</v>
      </c>
      <c r="D252" s="221" t="s">
        <v>204</v>
      </c>
      <c r="E252" s="222" t="s">
        <v>1448</v>
      </c>
      <c r="F252" s="223" t="s">
        <v>1449</v>
      </c>
      <c r="G252" s="224" t="s">
        <v>266</v>
      </c>
      <c r="H252" s="225">
        <v>27</v>
      </c>
      <c r="I252" s="226"/>
      <c r="J252" s="227">
        <f>ROUND(I252*H252,2)</f>
        <v>0</v>
      </c>
      <c r="K252" s="223" t="s">
        <v>933</v>
      </c>
      <c r="L252" s="44"/>
      <c r="M252" s="228" t="s">
        <v>1</v>
      </c>
      <c r="N252" s="229" t="s">
        <v>42</v>
      </c>
      <c r="O252" s="91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2" t="s">
        <v>125</v>
      </c>
      <c r="AT252" s="232" t="s">
        <v>204</v>
      </c>
      <c r="AU252" s="232" t="s">
        <v>84</v>
      </c>
      <c r="AY252" s="17" t="s">
        <v>203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7" t="s">
        <v>84</v>
      </c>
      <c r="BK252" s="233">
        <f>ROUND(I252*H252,2)</f>
        <v>0</v>
      </c>
      <c r="BL252" s="17" t="s">
        <v>125</v>
      </c>
      <c r="BM252" s="232" t="s">
        <v>1450</v>
      </c>
    </row>
    <row r="253" s="2" customFormat="1">
      <c r="A253" s="38"/>
      <c r="B253" s="39"/>
      <c r="C253" s="40"/>
      <c r="D253" s="234" t="s">
        <v>210</v>
      </c>
      <c r="E253" s="40"/>
      <c r="F253" s="235" t="s">
        <v>1449</v>
      </c>
      <c r="G253" s="40"/>
      <c r="H253" s="40"/>
      <c r="I253" s="236"/>
      <c r="J253" s="40"/>
      <c r="K253" s="40"/>
      <c r="L253" s="44"/>
      <c r="M253" s="237"/>
      <c r="N253" s="238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210</v>
      </c>
      <c r="AU253" s="17" t="s">
        <v>84</v>
      </c>
    </row>
    <row r="254" s="2" customFormat="1" ht="21.75" customHeight="1">
      <c r="A254" s="38"/>
      <c r="B254" s="39"/>
      <c r="C254" s="221" t="s">
        <v>1066</v>
      </c>
      <c r="D254" s="221" t="s">
        <v>204</v>
      </c>
      <c r="E254" s="222" t="s">
        <v>1451</v>
      </c>
      <c r="F254" s="223" t="s">
        <v>1452</v>
      </c>
      <c r="G254" s="224" t="s">
        <v>266</v>
      </c>
      <c r="H254" s="225">
        <v>2</v>
      </c>
      <c r="I254" s="226"/>
      <c r="J254" s="227">
        <f>ROUND(I254*H254,2)</f>
        <v>0</v>
      </c>
      <c r="K254" s="223" t="s">
        <v>933</v>
      </c>
      <c r="L254" s="44"/>
      <c r="M254" s="228" t="s">
        <v>1</v>
      </c>
      <c r="N254" s="229" t="s">
        <v>42</v>
      </c>
      <c r="O254" s="91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2" t="s">
        <v>125</v>
      </c>
      <c r="AT254" s="232" t="s">
        <v>204</v>
      </c>
      <c r="AU254" s="232" t="s">
        <v>84</v>
      </c>
      <c r="AY254" s="17" t="s">
        <v>203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7" t="s">
        <v>84</v>
      </c>
      <c r="BK254" s="233">
        <f>ROUND(I254*H254,2)</f>
        <v>0</v>
      </c>
      <c r="BL254" s="17" t="s">
        <v>125</v>
      </c>
      <c r="BM254" s="232" t="s">
        <v>1453</v>
      </c>
    </row>
    <row r="255" s="2" customFormat="1">
      <c r="A255" s="38"/>
      <c r="B255" s="39"/>
      <c r="C255" s="40"/>
      <c r="D255" s="234" t="s">
        <v>210</v>
      </c>
      <c r="E255" s="40"/>
      <c r="F255" s="235" t="s">
        <v>1452</v>
      </c>
      <c r="G255" s="40"/>
      <c r="H255" s="40"/>
      <c r="I255" s="236"/>
      <c r="J255" s="40"/>
      <c r="K255" s="40"/>
      <c r="L255" s="44"/>
      <c r="M255" s="237"/>
      <c r="N255" s="238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210</v>
      </c>
      <c r="AU255" s="17" t="s">
        <v>84</v>
      </c>
    </row>
    <row r="256" s="2" customFormat="1" ht="21.75" customHeight="1">
      <c r="A256" s="38"/>
      <c r="B256" s="39"/>
      <c r="C256" s="221" t="s">
        <v>1070</v>
      </c>
      <c r="D256" s="221" t="s">
        <v>204</v>
      </c>
      <c r="E256" s="222" t="s">
        <v>1454</v>
      </c>
      <c r="F256" s="223" t="s">
        <v>1455</v>
      </c>
      <c r="G256" s="224" t="s">
        <v>266</v>
      </c>
      <c r="H256" s="225">
        <v>1</v>
      </c>
      <c r="I256" s="226"/>
      <c r="J256" s="227">
        <f>ROUND(I256*H256,2)</f>
        <v>0</v>
      </c>
      <c r="K256" s="223" t="s">
        <v>933</v>
      </c>
      <c r="L256" s="44"/>
      <c r="M256" s="228" t="s">
        <v>1</v>
      </c>
      <c r="N256" s="229" t="s">
        <v>42</v>
      </c>
      <c r="O256" s="91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2" t="s">
        <v>125</v>
      </c>
      <c r="AT256" s="232" t="s">
        <v>204</v>
      </c>
      <c r="AU256" s="232" t="s">
        <v>84</v>
      </c>
      <c r="AY256" s="17" t="s">
        <v>203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7" t="s">
        <v>84</v>
      </c>
      <c r="BK256" s="233">
        <f>ROUND(I256*H256,2)</f>
        <v>0</v>
      </c>
      <c r="BL256" s="17" t="s">
        <v>125</v>
      </c>
      <c r="BM256" s="232" t="s">
        <v>1456</v>
      </c>
    </row>
    <row r="257" s="2" customFormat="1">
      <c r="A257" s="38"/>
      <c r="B257" s="39"/>
      <c r="C257" s="40"/>
      <c r="D257" s="234" t="s">
        <v>210</v>
      </c>
      <c r="E257" s="40"/>
      <c r="F257" s="235" t="s">
        <v>1455</v>
      </c>
      <c r="G257" s="40"/>
      <c r="H257" s="40"/>
      <c r="I257" s="236"/>
      <c r="J257" s="40"/>
      <c r="K257" s="40"/>
      <c r="L257" s="44"/>
      <c r="M257" s="237"/>
      <c r="N257" s="238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210</v>
      </c>
      <c r="AU257" s="17" t="s">
        <v>84</v>
      </c>
    </row>
    <row r="258" s="2" customFormat="1" ht="21.75" customHeight="1">
      <c r="A258" s="38"/>
      <c r="B258" s="39"/>
      <c r="C258" s="221" t="s">
        <v>1075</v>
      </c>
      <c r="D258" s="221" t="s">
        <v>204</v>
      </c>
      <c r="E258" s="222" t="s">
        <v>1457</v>
      </c>
      <c r="F258" s="223" t="s">
        <v>1458</v>
      </c>
      <c r="G258" s="224" t="s">
        <v>266</v>
      </c>
      <c r="H258" s="225">
        <v>1</v>
      </c>
      <c r="I258" s="226"/>
      <c r="J258" s="227">
        <f>ROUND(I258*H258,2)</f>
        <v>0</v>
      </c>
      <c r="K258" s="223" t="s">
        <v>933</v>
      </c>
      <c r="L258" s="44"/>
      <c r="M258" s="228" t="s">
        <v>1</v>
      </c>
      <c r="N258" s="229" t="s">
        <v>42</v>
      </c>
      <c r="O258" s="91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2" t="s">
        <v>125</v>
      </c>
      <c r="AT258" s="232" t="s">
        <v>204</v>
      </c>
      <c r="AU258" s="232" t="s">
        <v>84</v>
      </c>
      <c r="AY258" s="17" t="s">
        <v>203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7" t="s">
        <v>84</v>
      </c>
      <c r="BK258" s="233">
        <f>ROUND(I258*H258,2)</f>
        <v>0</v>
      </c>
      <c r="BL258" s="17" t="s">
        <v>125</v>
      </c>
      <c r="BM258" s="232" t="s">
        <v>1459</v>
      </c>
    </row>
    <row r="259" s="2" customFormat="1">
      <c r="A259" s="38"/>
      <c r="B259" s="39"/>
      <c r="C259" s="40"/>
      <c r="D259" s="234" t="s">
        <v>210</v>
      </c>
      <c r="E259" s="40"/>
      <c r="F259" s="235" t="s">
        <v>1458</v>
      </c>
      <c r="G259" s="40"/>
      <c r="H259" s="40"/>
      <c r="I259" s="236"/>
      <c r="J259" s="40"/>
      <c r="K259" s="40"/>
      <c r="L259" s="44"/>
      <c r="M259" s="237"/>
      <c r="N259" s="238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210</v>
      </c>
      <c r="AU259" s="17" t="s">
        <v>84</v>
      </c>
    </row>
    <row r="260" s="2" customFormat="1" ht="24.15" customHeight="1">
      <c r="A260" s="38"/>
      <c r="B260" s="39"/>
      <c r="C260" s="221" t="s">
        <v>1080</v>
      </c>
      <c r="D260" s="221" t="s">
        <v>204</v>
      </c>
      <c r="E260" s="222" t="s">
        <v>1460</v>
      </c>
      <c r="F260" s="223" t="s">
        <v>1461</v>
      </c>
      <c r="G260" s="224" t="s">
        <v>266</v>
      </c>
      <c r="H260" s="225">
        <v>11</v>
      </c>
      <c r="I260" s="226"/>
      <c r="J260" s="227">
        <f>ROUND(I260*H260,2)</f>
        <v>0</v>
      </c>
      <c r="K260" s="223" t="s">
        <v>1</v>
      </c>
      <c r="L260" s="44"/>
      <c r="M260" s="228" t="s">
        <v>1</v>
      </c>
      <c r="N260" s="229" t="s">
        <v>42</v>
      </c>
      <c r="O260" s="91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2" t="s">
        <v>125</v>
      </c>
      <c r="AT260" s="232" t="s">
        <v>204</v>
      </c>
      <c r="AU260" s="232" t="s">
        <v>84</v>
      </c>
      <c r="AY260" s="17" t="s">
        <v>203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84</v>
      </c>
      <c r="BK260" s="233">
        <f>ROUND(I260*H260,2)</f>
        <v>0</v>
      </c>
      <c r="BL260" s="17" t="s">
        <v>125</v>
      </c>
      <c r="BM260" s="232" t="s">
        <v>1462</v>
      </c>
    </row>
    <row r="261" s="2" customFormat="1">
      <c r="A261" s="38"/>
      <c r="B261" s="39"/>
      <c r="C261" s="40"/>
      <c r="D261" s="234" t="s">
        <v>210</v>
      </c>
      <c r="E261" s="40"/>
      <c r="F261" s="235" t="s">
        <v>1461</v>
      </c>
      <c r="G261" s="40"/>
      <c r="H261" s="40"/>
      <c r="I261" s="236"/>
      <c r="J261" s="40"/>
      <c r="K261" s="40"/>
      <c r="L261" s="44"/>
      <c r="M261" s="237"/>
      <c r="N261" s="238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210</v>
      </c>
      <c r="AU261" s="17" t="s">
        <v>84</v>
      </c>
    </row>
    <row r="262" s="2" customFormat="1" ht="24.15" customHeight="1">
      <c r="A262" s="38"/>
      <c r="B262" s="39"/>
      <c r="C262" s="221" t="s">
        <v>1085</v>
      </c>
      <c r="D262" s="221" t="s">
        <v>204</v>
      </c>
      <c r="E262" s="222" t="s">
        <v>1463</v>
      </c>
      <c r="F262" s="223" t="s">
        <v>1464</v>
      </c>
      <c r="G262" s="224" t="s">
        <v>266</v>
      </c>
      <c r="H262" s="225">
        <v>1</v>
      </c>
      <c r="I262" s="226"/>
      <c r="J262" s="227">
        <f>ROUND(I262*H262,2)</f>
        <v>0</v>
      </c>
      <c r="K262" s="223" t="s">
        <v>1</v>
      </c>
      <c r="L262" s="44"/>
      <c r="M262" s="228" t="s">
        <v>1</v>
      </c>
      <c r="N262" s="229" t="s">
        <v>42</v>
      </c>
      <c r="O262" s="91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2" t="s">
        <v>125</v>
      </c>
      <c r="AT262" s="232" t="s">
        <v>204</v>
      </c>
      <c r="AU262" s="232" t="s">
        <v>84</v>
      </c>
      <c r="AY262" s="17" t="s">
        <v>203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84</v>
      </c>
      <c r="BK262" s="233">
        <f>ROUND(I262*H262,2)</f>
        <v>0</v>
      </c>
      <c r="BL262" s="17" t="s">
        <v>125</v>
      </c>
      <c r="BM262" s="232" t="s">
        <v>1465</v>
      </c>
    </row>
    <row r="263" s="2" customFormat="1">
      <c r="A263" s="38"/>
      <c r="B263" s="39"/>
      <c r="C263" s="40"/>
      <c r="D263" s="234" t="s">
        <v>210</v>
      </c>
      <c r="E263" s="40"/>
      <c r="F263" s="235" t="s">
        <v>1464</v>
      </c>
      <c r="G263" s="40"/>
      <c r="H263" s="40"/>
      <c r="I263" s="236"/>
      <c r="J263" s="40"/>
      <c r="K263" s="40"/>
      <c r="L263" s="44"/>
      <c r="M263" s="237"/>
      <c r="N263" s="238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210</v>
      </c>
      <c r="AU263" s="17" t="s">
        <v>84</v>
      </c>
    </row>
    <row r="264" s="2" customFormat="1" ht="24.15" customHeight="1">
      <c r="A264" s="38"/>
      <c r="B264" s="39"/>
      <c r="C264" s="221" t="s">
        <v>1090</v>
      </c>
      <c r="D264" s="221" t="s">
        <v>204</v>
      </c>
      <c r="E264" s="222" t="s">
        <v>1466</v>
      </c>
      <c r="F264" s="223" t="s">
        <v>1467</v>
      </c>
      <c r="G264" s="224" t="s">
        <v>266</v>
      </c>
      <c r="H264" s="225">
        <v>11</v>
      </c>
      <c r="I264" s="226"/>
      <c r="J264" s="227">
        <f>ROUND(I264*H264,2)</f>
        <v>0</v>
      </c>
      <c r="K264" s="223" t="s">
        <v>1</v>
      </c>
      <c r="L264" s="44"/>
      <c r="M264" s="228" t="s">
        <v>1</v>
      </c>
      <c r="N264" s="229" t="s">
        <v>42</v>
      </c>
      <c r="O264" s="91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2" t="s">
        <v>125</v>
      </c>
      <c r="AT264" s="232" t="s">
        <v>204</v>
      </c>
      <c r="AU264" s="232" t="s">
        <v>84</v>
      </c>
      <c r="AY264" s="17" t="s">
        <v>203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7" t="s">
        <v>84</v>
      </c>
      <c r="BK264" s="233">
        <f>ROUND(I264*H264,2)</f>
        <v>0</v>
      </c>
      <c r="BL264" s="17" t="s">
        <v>125</v>
      </c>
      <c r="BM264" s="232" t="s">
        <v>1468</v>
      </c>
    </row>
    <row r="265" s="2" customFormat="1">
      <c r="A265" s="38"/>
      <c r="B265" s="39"/>
      <c r="C265" s="40"/>
      <c r="D265" s="234" t="s">
        <v>210</v>
      </c>
      <c r="E265" s="40"/>
      <c r="F265" s="235" t="s">
        <v>1467</v>
      </c>
      <c r="G265" s="40"/>
      <c r="H265" s="40"/>
      <c r="I265" s="236"/>
      <c r="J265" s="40"/>
      <c r="K265" s="40"/>
      <c r="L265" s="44"/>
      <c r="M265" s="237"/>
      <c r="N265" s="238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210</v>
      </c>
      <c r="AU265" s="17" t="s">
        <v>84</v>
      </c>
    </row>
    <row r="266" s="2" customFormat="1" ht="24.15" customHeight="1">
      <c r="A266" s="38"/>
      <c r="B266" s="39"/>
      <c r="C266" s="221" t="s">
        <v>1094</v>
      </c>
      <c r="D266" s="221" t="s">
        <v>204</v>
      </c>
      <c r="E266" s="222" t="s">
        <v>1469</v>
      </c>
      <c r="F266" s="223" t="s">
        <v>1470</v>
      </c>
      <c r="G266" s="224" t="s">
        <v>266</v>
      </c>
      <c r="H266" s="225">
        <v>1</v>
      </c>
      <c r="I266" s="226"/>
      <c r="J266" s="227">
        <f>ROUND(I266*H266,2)</f>
        <v>0</v>
      </c>
      <c r="K266" s="223" t="s">
        <v>1</v>
      </c>
      <c r="L266" s="44"/>
      <c r="M266" s="228" t="s">
        <v>1</v>
      </c>
      <c r="N266" s="229" t="s">
        <v>42</v>
      </c>
      <c r="O266" s="91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125</v>
      </c>
      <c r="AT266" s="232" t="s">
        <v>204</v>
      </c>
      <c r="AU266" s="232" t="s">
        <v>84</v>
      </c>
      <c r="AY266" s="17" t="s">
        <v>203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84</v>
      </c>
      <c r="BK266" s="233">
        <f>ROUND(I266*H266,2)</f>
        <v>0</v>
      </c>
      <c r="BL266" s="17" t="s">
        <v>125</v>
      </c>
      <c r="BM266" s="232" t="s">
        <v>1471</v>
      </c>
    </row>
    <row r="267" s="2" customFormat="1">
      <c r="A267" s="38"/>
      <c r="B267" s="39"/>
      <c r="C267" s="40"/>
      <c r="D267" s="234" t="s">
        <v>210</v>
      </c>
      <c r="E267" s="40"/>
      <c r="F267" s="235" t="s">
        <v>1470</v>
      </c>
      <c r="G267" s="40"/>
      <c r="H267" s="40"/>
      <c r="I267" s="236"/>
      <c r="J267" s="40"/>
      <c r="K267" s="40"/>
      <c r="L267" s="44"/>
      <c r="M267" s="237"/>
      <c r="N267" s="238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210</v>
      </c>
      <c r="AU267" s="17" t="s">
        <v>84</v>
      </c>
    </row>
    <row r="268" s="2" customFormat="1" ht="24.15" customHeight="1">
      <c r="A268" s="38"/>
      <c r="B268" s="39"/>
      <c r="C268" s="221" t="s">
        <v>1098</v>
      </c>
      <c r="D268" s="221" t="s">
        <v>204</v>
      </c>
      <c r="E268" s="222" t="s">
        <v>1472</v>
      </c>
      <c r="F268" s="223" t="s">
        <v>1473</v>
      </c>
      <c r="G268" s="224" t="s">
        <v>266</v>
      </c>
      <c r="H268" s="225">
        <v>1</v>
      </c>
      <c r="I268" s="226"/>
      <c r="J268" s="227">
        <f>ROUND(I268*H268,2)</f>
        <v>0</v>
      </c>
      <c r="K268" s="223" t="s">
        <v>933</v>
      </c>
      <c r="L268" s="44"/>
      <c r="M268" s="228" t="s">
        <v>1</v>
      </c>
      <c r="N268" s="229" t="s">
        <v>42</v>
      </c>
      <c r="O268" s="91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2" t="s">
        <v>125</v>
      </c>
      <c r="AT268" s="232" t="s">
        <v>204</v>
      </c>
      <c r="AU268" s="232" t="s">
        <v>84</v>
      </c>
      <c r="AY268" s="17" t="s">
        <v>203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84</v>
      </c>
      <c r="BK268" s="233">
        <f>ROUND(I268*H268,2)</f>
        <v>0</v>
      </c>
      <c r="BL268" s="17" t="s">
        <v>125</v>
      </c>
      <c r="BM268" s="232" t="s">
        <v>1474</v>
      </c>
    </row>
    <row r="269" s="2" customFormat="1">
      <c r="A269" s="38"/>
      <c r="B269" s="39"/>
      <c r="C269" s="40"/>
      <c r="D269" s="234" t="s">
        <v>210</v>
      </c>
      <c r="E269" s="40"/>
      <c r="F269" s="235" t="s">
        <v>1473</v>
      </c>
      <c r="G269" s="40"/>
      <c r="H269" s="40"/>
      <c r="I269" s="236"/>
      <c r="J269" s="40"/>
      <c r="K269" s="40"/>
      <c r="L269" s="44"/>
      <c r="M269" s="237"/>
      <c r="N269" s="238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210</v>
      </c>
      <c r="AU269" s="17" t="s">
        <v>84</v>
      </c>
    </row>
    <row r="270" s="2" customFormat="1" ht="24.15" customHeight="1">
      <c r="A270" s="38"/>
      <c r="B270" s="39"/>
      <c r="C270" s="221" t="s">
        <v>1103</v>
      </c>
      <c r="D270" s="221" t="s">
        <v>204</v>
      </c>
      <c r="E270" s="222" t="s">
        <v>1475</v>
      </c>
      <c r="F270" s="223" t="s">
        <v>1476</v>
      </c>
      <c r="G270" s="224" t="s">
        <v>266</v>
      </c>
      <c r="H270" s="225">
        <v>1</v>
      </c>
      <c r="I270" s="226"/>
      <c r="J270" s="227">
        <f>ROUND(I270*H270,2)</f>
        <v>0</v>
      </c>
      <c r="K270" s="223" t="s">
        <v>1</v>
      </c>
      <c r="L270" s="44"/>
      <c r="M270" s="228" t="s">
        <v>1</v>
      </c>
      <c r="N270" s="229" t="s">
        <v>42</v>
      </c>
      <c r="O270" s="91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2" t="s">
        <v>125</v>
      </c>
      <c r="AT270" s="232" t="s">
        <v>204</v>
      </c>
      <c r="AU270" s="232" t="s">
        <v>84</v>
      </c>
      <c r="AY270" s="17" t="s">
        <v>203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7" t="s">
        <v>84</v>
      </c>
      <c r="BK270" s="233">
        <f>ROUND(I270*H270,2)</f>
        <v>0</v>
      </c>
      <c r="BL270" s="17" t="s">
        <v>125</v>
      </c>
      <c r="BM270" s="232" t="s">
        <v>1477</v>
      </c>
    </row>
    <row r="271" s="2" customFormat="1">
      <c r="A271" s="38"/>
      <c r="B271" s="39"/>
      <c r="C271" s="40"/>
      <c r="D271" s="234" t="s">
        <v>210</v>
      </c>
      <c r="E271" s="40"/>
      <c r="F271" s="235" t="s">
        <v>1476</v>
      </c>
      <c r="G271" s="40"/>
      <c r="H271" s="40"/>
      <c r="I271" s="236"/>
      <c r="J271" s="40"/>
      <c r="K271" s="40"/>
      <c r="L271" s="44"/>
      <c r="M271" s="237"/>
      <c r="N271" s="238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210</v>
      </c>
      <c r="AU271" s="17" t="s">
        <v>84</v>
      </c>
    </row>
    <row r="272" s="2" customFormat="1" ht="21.75" customHeight="1">
      <c r="A272" s="38"/>
      <c r="B272" s="39"/>
      <c r="C272" s="221" t="s">
        <v>1108</v>
      </c>
      <c r="D272" s="221" t="s">
        <v>204</v>
      </c>
      <c r="E272" s="222" t="s">
        <v>1478</v>
      </c>
      <c r="F272" s="223" t="s">
        <v>1479</v>
      </c>
      <c r="G272" s="224" t="s">
        <v>266</v>
      </c>
      <c r="H272" s="225">
        <v>1</v>
      </c>
      <c r="I272" s="226"/>
      <c r="J272" s="227">
        <f>ROUND(I272*H272,2)</f>
        <v>0</v>
      </c>
      <c r="K272" s="223" t="s">
        <v>933</v>
      </c>
      <c r="L272" s="44"/>
      <c r="M272" s="228" t="s">
        <v>1</v>
      </c>
      <c r="N272" s="229" t="s">
        <v>42</v>
      </c>
      <c r="O272" s="91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2" t="s">
        <v>125</v>
      </c>
      <c r="AT272" s="232" t="s">
        <v>204</v>
      </c>
      <c r="AU272" s="232" t="s">
        <v>84</v>
      </c>
      <c r="AY272" s="17" t="s">
        <v>203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7" t="s">
        <v>84</v>
      </c>
      <c r="BK272" s="233">
        <f>ROUND(I272*H272,2)</f>
        <v>0</v>
      </c>
      <c r="BL272" s="17" t="s">
        <v>125</v>
      </c>
      <c r="BM272" s="232" t="s">
        <v>1480</v>
      </c>
    </row>
    <row r="273" s="2" customFormat="1">
      <c r="A273" s="38"/>
      <c r="B273" s="39"/>
      <c r="C273" s="40"/>
      <c r="D273" s="234" t="s">
        <v>210</v>
      </c>
      <c r="E273" s="40"/>
      <c r="F273" s="235" t="s">
        <v>1479</v>
      </c>
      <c r="G273" s="40"/>
      <c r="H273" s="40"/>
      <c r="I273" s="236"/>
      <c r="J273" s="40"/>
      <c r="K273" s="40"/>
      <c r="L273" s="44"/>
      <c r="M273" s="237"/>
      <c r="N273" s="238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210</v>
      </c>
      <c r="AU273" s="17" t="s">
        <v>84</v>
      </c>
    </row>
    <row r="274" s="2" customFormat="1" ht="24.15" customHeight="1">
      <c r="A274" s="38"/>
      <c r="B274" s="39"/>
      <c r="C274" s="221" t="s">
        <v>1113</v>
      </c>
      <c r="D274" s="221" t="s">
        <v>204</v>
      </c>
      <c r="E274" s="222" t="s">
        <v>1481</v>
      </c>
      <c r="F274" s="223" t="s">
        <v>1482</v>
      </c>
      <c r="G274" s="224" t="s">
        <v>266</v>
      </c>
      <c r="H274" s="225">
        <v>2</v>
      </c>
      <c r="I274" s="226"/>
      <c r="J274" s="227">
        <f>ROUND(I274*H274,2)</f>
        <v>0</v>
      </c>
      <c r="K274" s="223" t="s">
        <v>1</v>
      </c>
      <c r="L274" s="44"/>
      <c r="M274" s="228" t="s">
        <v>1</v>
      </c>
      <c r="N274" s="229" t="s">
        <v>42</v>
      </c>
      <c r="O274" s="91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2" t="s">
        <v>125</v>
      </c>
      <c r="AT274" s="232" t="s">
        <v>204</v>
      </c>
      <c r="AU274" s="232" t="s">
        <v>84</v>
      </c>
      <c r="AY274" s="17" t="s">
        <v>203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7" t="s">
        <v>84</v>
      </c>
      <c r="BK274" s="233">
        <f>ROUND(I274*H274,2)</f>
        <v>0</v>
      </c>
      <c r="BL274" s="17" t="s">
        <v>125</v>
      </c>
      <c r="BM274" s="232" t="s">
        <v>1483</v>
      </c>
    </row>
    <row r="275" s="2" customFormat="1">
      <c r="A275" s="38"/>
      <c r="B275" s="39"/>
      <c r="C275" s="40"/>
      <c r="D275" s="234" t="s">
        <v>210</v>
      </c>
      <c r="E275" s="40"/>
      <c r="F275" s="235" t="s">
        <v>1482</v>
      </c>
      <c r="G275" s="40"/>
      <c r="H275" s="40"/>
      <c r="I275" s="236"/>
      <c r="J275" s="40"/>
      <c r="K275" s="40"/>
      <c r="L275" s="44"/>
      <c r="M275" s="237"/>
      <c r="N275" s="238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210</v>
      </c>
      <c r="AU275" s="17" t="s">
        <v>84</v>
      </c>
    </row>
    <row r="276" s="2" customFormat="1" ht="16.5" customHeight="1">
      <c r="A276" s="38"/>
      <c r="B276" s="39"/>
      <c r="C276" s="221" t="s">
        <v>1118</v>
      </c>
      <c r="D276" s="221" t="s">
        <v>204</v>
      </c>
      <c r="E276" s="222" t="s">
        <v>1264</v>
      </c>
      <c r="F276" s="223" t="s">
        <v>1265</v>
      </c>
      <c r="G276" s="224" t="s">
        <v>266</v>
      </c>
      <c r="H276" s="225">
        <v>1</v>
      </c>
      <c r="I276" s="226"/>
      <c r="J276" s="227">
        <f>ROUND(I276*H276,2)</f>
        <v>0</v>
      </c>
      <c r="K276" s="223" t="s">
        <v>933</v>
      </c>
      <c r="L276" s="44"/>
      <c r="M276" s="228" t="s">
        <v>1</v>
      </c>
      <c r="N276" s="229" t="s">
        <v>42</v>
      </c>
      <c r="O276" s="91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2" t="s">
        <v>125</v>
      </c>
      <c r="AT276" s="232" t="s">
        <v>204</v>
      </c>
      <c r="AU276" s="232" t="s">
        <v>84</v>
      </c>
      <c r="AY276" s="17" t="s">
        <v>203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7" t="s">
        <v>84</v>
      </c>
      <c r="BK276" s="233">
        <f>ROUND(I276*H276,2)</f>
        <v>0</v>
      </c>
      <c r="BL276" s="17" t="s">
        <v>125</v>
      </c>
      <c r="BM276" s="232" t="s">
        <v>1484</v>
      </c>
    </row>
    <row r="277" s="2" customFormat="1">
      <c r="A277" s="38"/>
      <c r="B277" s="39"/>
      <c r="C277" s="40"/>
      <c r="D277" s="234" t="s">
        <v>210</v>
      </c>
      <c r="E277" s="40"/>
      <c r="F277" s="235" t="s">
        <v>1265</v>
      </c>
      <c r="G277" s="40"/>
      <c r="H277" s="40"/>
      <c r="I277" s="236"/>
      <c r="J277" s="40"/>
      <c r="K277" s="40"/>
      <c r="L277" s="44"/>
      <c r="M277" s="237"/>
      <c r="N277" s="238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210</v>
      </c>
      <c r="AU277" s="17" t="s">
        <v>84</v>
      </c>
    </row>
    <row r="278" s="2" customFormat="1" ht="16.5" customHeight="1">
      <c r="A278" s="38"/>
      <c r="B278" s="39"/>
      <c r="C278" s="221" t="s">
        <v>1123</v>
      </c>
      <c r="D278" s="221" t="s">
        <v>204</v>
      </c>
      <c r="E278" s="222" t="s">
        <v>1485</v>
      </c>
      <c r="F278" s="223" t="s">
        <v>1486</v>
      </c>
      <c r="G278" s="224" t="s">
        <v>266</v>
      </c>
      <c r="H278" s="225">
        <v>1</v>
      </c>
      <c r="I278" s="226"/>
      <c r="J278" s="227">
        <f>ROUND(I278*H278,2)</f>
        <v>0</v>
      </c>
      <c r="K278" s="223" t="s">
        <v>933</v>
      </c>
      <c r="L278" s="44"/>
      <c r="M278" s="228" t="s">
        <v>1</v>
      </c>
      <c r="N278" s="229" t="s">
        <v>42</v>
      </c>
      <c r="O278" s="91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2" t="s">
        <v>125</v>
      </c>
      <c r="AT278" s="232" t="s">
        <v>204</v>
      </c>
      <c r="AU278" s="232" t="s">
        <v>84</v>
      </c>
      <c r="AY278" s="17" t="s">
        <v>203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84</v>
      </c>
      <c r="BK278" s="233">
        <f>ROUND(I278*H278,2)</f>
        <v>0</v>
      </c>
      <c r="BL278" s="17" t="s">
        <v>125</v>
      </c>
      <c r="BM278" s="232" t="s">
        <v>1487</v>
      </c>
    </row>
    <row r="279" s="2" customFormat="1">
      <c r="A279" s="38"/>
      <c r="B279" s="39"/>
      <c r="C279" s="40"/>
      <c r="D279" s="234" t="s">
        <v>210</v>
      </c>
      <c r="E279" s="40"/>
      <c r="F279" s="235" t="s">
        <v>1486</v>
      </c>
      <c r="G279" s="40"/>
      <c r="H279" s="40"/>
      <c r="I279" s="236"/>
      <c r="J279" s="40"/>
      <c r="K279" s="40"/>
      <c r="L279" s="44"/>
      <c r="M279" s="237"/>
      <c r="N279" s="23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210</v>
      </c>
      <c r="AU279" s="17" t="s">
        <v>84</v>
      </c>
    </row>
    <row r="280" s="2" customFormat="1" ht="16.5" customHeight="1">
      <c r="A280" s="38"/>
      <c r="B280" s="39"/>
      <c r="C280" s="221" t="s">
        <v>1130</v>
      </c>
      <c r="D280" s="221" t="s">
        <v>204</v>
      </c>
      <c r="E280" s="222" t="s">
        <v>1488</v>
      </c>
      <c r="F280" s="223" t="s">
        <v>1489</v>
      </c>
      <c r="G280" s="224" t="s">
        <v>213</v>
      </c>
      <c r="H280" s="225">
        <v>302</v>
      </c>
      <c r="I280" s="226"/>
      <c r="J280" s="227">
        <f>ROUND(I280*H280,2)</f>
        <v>0</v>
      </c>
      <c r="K280" s="223" t="s">
        <v>933</v>
      </c>
      <c r="L280" s="44"/>
      <c r="M280" s="228" t="s">
        <v>1</v>
      </c>
      <c r="N280" s="229" t="s">
        <v>42</v>
      </c>
      <c r="O280" s="91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2" t="s">
        <v>125</v>
      </c>
      <c r="AT280" s="232" t="s">
        <v>204</v>
      </c>
      <c r="AU280" s="232" t="s">
        <v>84</v>
      </c>
      <c r="AY280" s="17" t="s">
        <v>203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84</v>
      </c>
      <c r="BK280" s="233">
        <f>ROUND(I280*H280,2)</f>
        <v>0</v>
      </c>
      <c r="BL280" s="17" t="s">
        <v>125</v>
      </c>
      <c r="BM280" s="232" t="s">
        <v>1490</v>
      </c>
    </row>
    <row r="281" s="2" customFormat="1">
      <c r="A281" s="38"/>
      <c r="B281" s="39"/>
      <c r="C281" s="40"/>
      <c r="D281" s="234" t="s">
        <v>210</v>
      </c>
      <c r="E281" s="40"/>
      <c r="F281" s="235" t="s">
        <v>1489</v>
      </c>
      <c r="G281" s="40"/>
      <c r="H281" s="40"/>
      <c r="I281" s="236"/>
      <c r="J281" s="40"/>
      <c r="K281" s="40"/>
      <c r="L281" s="44"/>
      <c r="M281" s="237"/>
      <c r="N281" s="238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210</v>
      </c>
      <c r="AU281" s="17" t="s">
        <v>84</v>
      </c>
    </row>
    <row r="282" s="12" customFormat="1">
      <c r="A282" s="12"/>
      <c r="B282" s="239"/>
      <c r="C282" s="240"/>
      <c r="D282" s="234" t="s">
        <v>268</v>
      </c>
      <c r="E282" s="241" t="s">
        <v>1</v>
      </c>
      <c r="F282" s="242" t="s">
        <v>1491</v>
      </c>
      <c r="G282" s="240"/>
      <c r="H282" s="243">
        <v>302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49" t="s">
        <v>268</v>
      </c>
      <c r="AU282" s="249" t="s">
        <v>84</v>
      </c>
      <c r="AV282" s="12" t="s">
        <v>86</v>
      </c>
      <c r="AW282" s="12" t="s">
        <v>33</v>
      </c>
      <c r="AX282" s="12" t="s">
        <v>77</v>
      </c>
      <c r="AY282" s="249" t="s">
        <v>203</v>
      </c>
    </row>
    <row r="283" s="13" customFormat="1">
      <c r="A283" s="13"/>
      <c r="B283" s="250"/>
      <c r="C283" s="251"/>
      <c r="D283" s="234" t="s">
        <v>268</v>
      </c>
      <c r="E283" s="252" t="s">
        <v>1</v>
      </c>
      <c r="F283" s="253" t="s">
        <v>271</v>
      </c>
      <c r="G283" s="251"/>
      <c r="H283" s="254">
        <v>302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268</v>
      </c>
      <c r="AU283" s="260" t="s">
        <v>84</v>
      </c>
      <c r="AV283" s="13" t="s">
        <v>125</v>
      </c>
      <c r="AW283" s="13" t="s">
        <v>33</v>
      </c>
      <c r="AX283" s="13" t="s">
        <v>84</v>
      </c>
      <c r="AY283" s="260" t="s">
        <v>203</v>
      </c>
    </row>
    <row r="284" s="2" customFormat="1" ht="16.5" customHeight="1">
      <c r="A284" s="38"/>
      <c r="B284" s="39"/>
      <c r="C284" s="221" t="s">
        <v>1134</v>
      </c>
      <c r="D284" s="221" t="s">
        <v>204</v>
      </c>
      <c r="E284" s="222" t="s">
        <v>1492</v>
      </c>
      <c r="F284" s="223" t="s">
        <v>1493</v>
      </c>
      <c r="G284" s="224" t="s">
        <v>213</v>
      </c>
      <c r="H284" s="225">
        <v>18</v>
      </c>
      <c r="I284" s="226"/>
      <c r="J284" s="227">
        <f>ROUND(I284*H284,2)</f>
        <v>0</v>
      </c>
      <c r="K284" s="223" t="s">
        <v>933</v>
      </c>
      <c r="L284" s="44"/>
      <c r="M284" s="228" t="s">
        <v>1</v>
      </c>
      <c r="N284" s="229" t="s">
        <v>42</v>
      </c>
      <c r="O284" s="91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2" t="s">
        <v>125</v>
      </c>
      <c r="AT284" s="232" t="s">
        <v>204</v>
      </c>
      <c r="AU284" s="232" t="s">
        <v>84</v>
      </c>
      <c r="AY284" s="17" t="s">
        <v>203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84</v>
      </c>
      <c r="BK284" s="233">
        <f>ROUND(I284*H284,2)</f>
        <v>0</v>
      </c>
      <c r="BL284" s="17" t="s">
        <v>125</v>
      </c>
      <c r="BM284" s="232" t="s">
        <v>1494</v>
      </c>
    </row>
    <row r="285" s="2" customFormat="1">
      <c r="A285" s="38"/>
      <c r="B285" s="39"/>
      <c r="C285" s="40"/>
      <c r="D285" s="234" t="s">
        <v>210</v>
      </c>
      <c r="E285" s="40"/>
      <c r="F285" s="235" t="s">
        <v>1493</v>
      </c>
      <c r="G285" s="40"/>
      <c r="H285" s="40"/>
      <c r="I285" s="236"/>
      <c r="J285" s="40"/>
      <c r="K285" s="40"/>
      <c r="L285" s="44"/>
      <c r="M285" s="237"/>
      <c r="N285" s="238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210</v>
      </c>
      <c r="AU285" s="17" t="s">
        <v>84</v>
      </c>
    </row>
    <row r="286" s="12" customFormat="1">
      <c r="A286" s="12"/>
      <c r="B286" s="239"/>
      <c r="C286" s="240"/>
      <c r="D286" s="234" t="s">
        <v>268</v>
      </c>
      <c r="E286" s="241" t="s">
        <v>1</v>
      </c>
      <c r="F286" s="242" t="s">
        <v>1435</v>
      </c>
      <c r="G286" s="240"/>
      <c r="H286" s="243">
        <v>18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49" t="s">
        <v>268</v>
      </c>
      <c r="AU286" s="249" t="s">
        <v>84</v>
      </c>
      <c r="AV286" s="12" t="s">
        <v>86</v>
      </c>
      <c r="AW286" s="12" t="s">
        <v>33</v>
      </c>
      <c r="AX286" s="12" t="s">
        <v>77</v>
      </c>
      <c r="AY286" s="249" t="s">
        <v>203</v>
      </c>
    </row>
    <row r="287" s="13" customFormat="1">
      <c r="A287" s="13"/>
      <c r="B287" s="250"/>
      <c r="C287" s="251"/>
      <c r="D287" s="234" t="s">
        <v>268</v>
      </c>
      <c r="E287" s="252" t="s">
        <v>1</v>
      </c>
      <c r="F287" s="253" t="s">
        <v>271</v>
      </c>
      <c r="G287" s="251"/>
      <c r="H287" s="254">
        <v>18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268</v>
      </c>
      <c r="AU287" s="260" t="s">
        <v>84</v>
      </c>
      <c r="AV287" s="13" t="s">
        <v>125</v>
      </c>
      <c r="AW287" s="13" t="s">
        <v>33</v>
      </c>
      <c r="AX287" s="13" t="s">
        <v>84</v>
      </c>
      <c r="AY287" s="260" t="s">
        <v>203</v>
      </c>
    </row>
    <row r="288" s="2" customFormat="1" ht="21.75" customHeight="1">
      <c r="A288" s="38"/>
      <c r="B288" s="39"/>
      <c r="C288" s="221" t="s">
        <v>154</v>
      </c>
      <c r="D288" s="221" t="s">
        <v>204</v>
      </c>
      <c r="E288" s="222" t="s">
        <v>1495</v>
      </c>
      <c r="F288" s="223" t="s">
        <v>1496</v>
      </c>
      <c r="G288" s="224" t="s">
        <v>1497</v>
      </c>
      <c r="H288" s="225">
        <v>2</v>
      </c>
      <c r="I288" s="226"/>
      <c r="J288" s="227">
        <f>ROUND(I288*H288,2)</f>
        <v>0</v>
      </c>
      <c r="K288" s="223" t="s">
        <v>933</v>
      </c>
      <c r="L288" s="44"/>
      <c r="M288" s="228" t="s">
        <v>1</v>
      </c>
      <c r="N288" s="229" t="s">
        <v>42</v>
      </c>
      <c r="O288" s="91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2" t="s">
        <v>125</v>
      </c>
      <c r="AT288" s="232" t="s">
        <v>204</v>
      </c>
      <c r="AU288" s="232" t="s">
        <v>84</v>
      </c>
      <c r="AY288" s="17" t="s">
        <v>203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84</v>
      </c>
      <c r="BK288" s="233">
        <f>ROUND(I288*H288,2)</f>
        <v>0</v>
      </c>
      <c r="BL288" s="17" t="s">
        <v>125</v>
      </c>
      <c r="BM288" s="232" t="s">
        <v>1498</v>
      </c>
    </row>
    <row r="289" s="2" customFormat="1">
      <c r="A289" s="38"/>
      <c r="B289" s="39"/>
      <c r="C289" s="40"/>
      <c r="D289" s="234" t="s">
        <v>210</v>
      </c>
      <c r="E289" s="40"/>
      <c r="F289" s="235" t="s">
        <v>1496</v>
      </c>
      <c r="G289" s="40"/>
      <c r="H289" s="40"/>
      <c r="I289" s="236"/>
      <c r="J289" s="40"/>
      <c r="K289" s="40"/>
      <c r="L289" s="44"/>
      <c r="M289" s="237"/>
      <c r="N289" s="238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210</v>
      </c>
      <c r="AU289" s="17" t="s">
        <v>84</v>
      </c>
    </row>
    <row r="290" s="2" customFormat="1" ht="21.75" customHeight="1">
      <c r="A290" s="38"/>
      <c r="B290" s="39"/>
      <c r="C290" s="221" t="s">
        <v>163</v>
      </c>
      <c r="D290" s="221" t="s">
        <v>204</v>
      </c>
      <c r="E290" s="222" t="s">
        <v>1499</v>
      </c>
      <c r="F290" s="223" t="s">
        <v>1500</v>
      </c>
      <c r="G290" s="224" t="s">
        <v>1501</v>
      </c>
      <c r="H290" s="225">
        <v>29</v>
      </c>
      <c r="I290" s="226"/>
      <c r="J290" s="227">
        <f>ROUND(I290*H290,2)</f>
        <v>0</v>
      </c>
      <c r="K290" s="223" t="s">
        <v>933</v>
      </c>
      <c r="L290" s="44"/>
      <c r="M290" s="228" t="s">
        <v>1</v>
      </c>
      <c r="N290" s="229" t="s">
        <v>42</v>
      </c>
      <c r="O290" s="91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2" t="s">
        <v>125</v>
      </c>
      <c r="AT290" s="232" t="s">
        <v>204</v>
      </c>
      <c r="AU290" s="232" t="s">
        <v>84</v>
      </c>
      <c r="AY290" s="17" t="s">
        <v>203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84</v>
      </c>
      <c r="BK290" s="233">
        <f>ROUND(I290*H290,2)</f>
        <v>0</v>
      </c>
      <c r="BL290" s="17" t="s">
        <v>125</v>
      </c>
      <c r="BM290" s="232" t="s">
        <v>1502</v>
      </c>
    </row>
    <row r="291" s="2" customFormat="1">
      <c r="A291" s="38"/>
      <c r="B291" s="39"/>
      <c r="C291" s="40"/>
      <c r="D291" s="234" t="s">
        <v>210</v>
      </c>
      <c r="E291" s="40"/>
      <c r="F291" s="235" t="s">
        <v>1500</v>
      </c>
      <c r="G291" s="40"/>
      <c r="H291" s="40"/>
      <c r="I291" s="236"/>
      <c r="J291" s="40"/>
      <c r="K291" s="40"/>
      <c r="L291" s="44"/>
      <c r="M291" s="237"/>
      <c r="N291" s="238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210</v>
      </c>
      <c r="AU291" s="17" t="s">
        <v>84</v>
      </c>
    </row>
    <row r="292" s="11" customFormat="1" ht="25.92" customHeight="1">
      <c r="A292" s="11"/>
      <c r="B292" s="207"/>
      <c r="C292" s="208"/>
      <c r="D292" s="209" t="s">
        <v>76</v>
      </c>
      <c r="E292" s="210" t="s">
        <v>1128</v>
      </c>
      <c r="F292" s="210" t="s">
        <v>1129</v>
      </c>
      <c r="G292" s="208"/>
      <c r="H292" s="208"/>
      <c r="I292" s="211"/>
      <c r="J292" s="212">
        <f>BK292</f>
        <v>0</v>
      </c>
      <c r="K292" s="208"/>
      <c r="L292" s="213"/>
      <c r="M292" s="214"/>
      <c r="N292" s="215"/>
      <c r="O292" s="215"/>
      <c r="P292" s="216">
        <f>SUM(P293:P336)</f>
        <v>0</v>
      </c>
      <c r="Q292" s="215"/>
      <c r="R292" s="216">
        <f>SUM(R293:R336)</f>
        <v>0</v>
      </c>
      <c r="S292" s="215"/>
      <c r="T292" s="217">
        <f>SUM(T293:T336)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18" t="s">
        <v>84</v>
      </c>
      <c r="AT292" s="219" t="s">
        <v>76</v>
      </c>
      <c r="AU292" s="219" t="s">
        <v>77</v>
      </c>
      <c r="AY292" s="218" t="s">
        <v>203</v>
      </c>
      <c r="BK292" s="220">
        <f>SUM(BK293:BK336)</f>
        <v>0</v>
      </c>
    </row>
    <row r="293" s="2" customFormat="1" ht="16.5" customHeight="1">
      <c r="A293" s="38"/>
      <c r="B293" s="39"/>
      <c r="C293" s="221" t="s">
        <v>1146</v>
      </c>
      <c r="D293" s="221" t="s">
        <v>204</v>
      </c>
      <c r="E293" s="222" t="s">
        <v>1503</v>
      </c>
      <c r="F293" s="223" t="s">
        <v>1504</v>
      </c>
      <c r="G293" s="224" t="s">
        <v>227</v>
      </c>
      <c r="H293" s="225">
        <v>10</v>
      </c>
      <c r="I293" s="226"/>
      <c r="J293" s="227">
        <f>ROUND(I293*H293,2)</f>
        <v>0</v>
      </c>
      <c r="K293" s="223" t="s">
        <v>933</v>
      </c>
      <c r="L293" s="44"/>
      <c r="M293" s="228" t="s">
        <v>1</v>
      </c>
      <c r="N293" s="229" t="s">
        <v>42</v>
      </c>
      <c r="O293" s="91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2" t="s">
        <v>125</v>
      </c>
      <c r="AT293" s="232" t="s">
        <v>204</v>
      </c>
      <c r="AU293" s="232" t="s">
        <v>84</v>
      </c>
      <c r="AY293" s="17" t="s">
        <v>203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7" t="s">
        <v>84</v>
      </c>
      <c r="BK293" s="233">
        <f>ROUND(I293*H293,2)</f>
        <v>0</v>
      </c>
      <c r="BL293" s="17" t="s">
        <v>125</v>
      </c>
      <c r="BM293" s="232" t="s">
        <v>1505</v>
      </c>
    </row>
    <row r="294" s="2" customFormat="1">
      <c r="A294" s="38"/>
      <c r="B294" s="39"/>
      <c r="C294" s="40"/>
      <c r="D294" s="234" t="s">
        <v>210</v>
      </c>
      <c r="E294" s="40"/>
      <c r="F294" s="235" t="s">
        <v>1504</v>
      </c>
      <c r="G294" s="40"/>
      <c r="H294" s="40"/>
      <c r="I294" s="236"/>
      <c r="J294" s="40"/>
      <c r="K294" s="40"/>
      <c r="L294" s="44"/>
      <c r="M294" s="237"/>
      <c r="N294" s="238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210</v>
      </c>
      <c r="AU294" s="17" t="s">
        <v>84</v>
      </c>
    </row>
    <row r="295" s="12" customFormat="1">
      <c r="A295" s="12"/>
      <c r="B295" s="239"/>
      <c r="C295" s="240"/>
      <c r="D295" s="234" t="s">
        <v>268</v>
      </c>
      <c r="E295" s="241" t="s">
        <v>1</v>
      </c>
      <c r="F295" s="242" t="s">
        <v>1506</v>
      </c>
      <c r="G295" s="240"/>
      <c r="H295" s="243">
        <v>10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9" t="s">
        <v>268</v>
      </c>
      <c r="AU295" s="249" t="s">
        <v>84</v>
      </c>
      <c r="AV295" s="12" t="s">
        <v>86</v>
      </c>
      <c r="AW295" s="12" t="s">
        <v>33</v>
      </c>
      <c r="AX295" s="12" t="s">
        <v>77</v>
      </c>
      <c r="AY295" s="249" t="s">
        <v>203</v>
      </c>
    </row>
    <row r="296" s="13" customFormat="1">
      <c r="A296" s="13"/>
      <c r="B296" s="250"/>
      <c r="C296" s="251"/>
      <c r="D296" s="234" t="s">
        <v>268</v>
      </c>
      <c r="E296" s="252" t="s">
        <v>1</v>
      </c>
      <c r="F296" s="253" t="s">
        <v>271</v>
      </c>
      <c r="G296" s="251"/>
      <c r="H296" s="254">
        <v>10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0" t="s">
        <v>268</v>
      </c>
      <c r="AU296" s="260" t="s">
        <v>84</v>
      </c>
      <c r="AV296" s="13" t="s">
        <v>125</v>
      </c>
      <c r="AW296" s="13" t="s">
        <v>33</v>
      </c>
      <c r="AX296" s="13" t="s">
        <v>84</v>
      </c>
      <c r="AY296" s="260" t="s">
        <v>203</v>
      </c>
    </row>
    <row r="297" s="2" customFormat="1" ht="21.75" customHeight="1">
      <c r="A297" s="38"/>
      <c r="B297" s="39"/>
      <c r="C297" s="221" t="s">
        <v>1150</v>
      </c>
      <c r="D297" s="221" t="s">
        <v>204</v>
      </c>
      <c r="E297" s="222" t="s">
        <v>1507</v>
      </c>
      <c r="F297" s="223" t="s">
        <v>1508</v>
      </c>
      <c r="G297" s="224" t="s">
        <v>227</v>
      </c>
      <c r="H297" s="225">
        <v>10</v>
      </c>
      <c r="I297" s="226"/>
      <c r="J297" s="227">
        <f>ROUND(I297*H297,2)</f>
        <v>0</v>
      </c>
      <c r="K297" s="223" t="s">
        <v>933</v>
      </c>
      <c r="L297" s="44"/>
      <c r="M297" s="228" t="s">
        <v>1</v>
      </c>
      <c r="N297" s="229" t="s">
        <v>42</v>
      </c>
      <c r="O297" s="91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2" t="s">
        <v>125</v>
      </c>
      <c r="AT297" s="232" t="s">
        <v>204</v>
      </c>
      <c r="AU297" s="232" t="s">
        <v>84</v>
      </c>
      <c r="AY297" s="17" t="s">
        <v>203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84</v>
      </c>
      <c r="BK297" s="233">
        <f>ROUND(I297*H297,2)</f>
        <v>0</v>
      </c>
      <c r="BL297" s="17" t="s">
        <v>125</v>
      </c>
      <c r="BM297" s="232" t="s">
        <v>1509</v>
      </c>
    </row>
    <row r="298" s="2" customFormat="1">
      <c r="A298" s="38"/>
      <c r="B298" s="39"/>
      <c r="C298" s="40"/>
      <c r="D298" s="234" t="s">
        <v>210</v>
      </c>
      <c r="E298" s="40"/>
      <c r="F298" s="235" t="s">
        <v>1508</v>
      </c>
      <c r="G298" s="40"/>
      <c r="H298" s="40"/>
      <c r="I298" s="236"/>
      <c r="J298" s="40"/>
      <c r="K298" s="40"/>
      <c r="L298" s="44"/>
      <c r="M298" s="237"/>
      <c r="N298" s="238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210</v>
      </c>
      <c r="AU298" s="17" t="s">
        <v>84</v>
      </c>
    </row>
    <row r="299" s="2" customFormat="1" ht="21.75" customHeight="1">
      <c r="A299" s="38"/>
      <c r="B299" s="39"/>
      <c r="C299" s="221" t="s">
        <v>1154</v>
      </c>
      <c r="D299" s="221" t="s">
        <v>204</v>
      </c>
      <c r="E299" s="222" t="s">
        <v>1142</v>
      </c>
      <c r="F299" s="223" t="s">
        <v>1143</v>
      </c>
      <c r="G299" s="224" t="s">
        <v>227</v>
      </c>
      <c r="H299" s="225">
        <v>28</v>
      </c>
      <c r="I299" s="226"/>
      <c r="J299" s="227">
        <f>ROUND(I299*H299,2)</f>
        <v>0</v>
      </c>
      <c r="K299" s="223" t="s">
        <v>933</v>
      </c>
      <c r="L299" s="44"/>
      <c r="M299" s="228" t="s">
        <v>1</v>
      </c>
      <c r="N299" s="229" t="s">
        <v>42</v>
      </c>
      <c r="O299" s="91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2" t="s">
        <v>125</v>
      </c>
      <c r="AT299" s="232" t="s">
        <v>204</v>
      </c>
      <c r="AU299" s="232" t="s">
        <v>84</v>
      </c>
      <c r="AY299" s="17" t="s">
        <v>203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84</v>
      </c>
      <c r="BK299" s="233">
        <f>ROUND(I299*H299,2)</f>
        <v>0</v>
      </c>
      <c r="BL299" s="17" t="s">
        <v>125</v>
      </c>
      <c r="BM299" s="232" t="s">
        <v>1510</v>
      </c>
    </row>
    <row r="300" s="2" customFormat="1">
      <c r="A300" s="38"/>
      <c r="B300" s="39"/>
      <c r="C300" s="40"/>
      <c r="D300" s="234" t="s">
        <v>210</v>
      </c>
      <c r="E300" s="40"/>
      <c r="F300" s="235" t="s">
        <v>1143</v>
      </c>
      <c r="G300" s="40"/>
      <c r="H300" s="40"/>
      <c r="I300" s="236"/>
      <c r="J300" s="40"/>
      <c r="K300" s="40"/>
      <c r="L300" s="44"/>
      <c r="M300" s="237"/>
      <c r="N300" s="238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210</v>
      </c>
      <c r="AU300" s="17" t="s">
        <v>84</v>
      </c>
    </row>
    <row r="301" s="12" customFormat="1">
      <c r="A301" s="12"/>
      <c r="B301" s="239"/>
      <c r="C301" s="240"/>
      <c r="D301" s="234" t="s">
        <v>268</v>
      </c>
      <c r="E301" s="241" t="s">
        <v>1</v>
      </c>
      <c r="F301" s="242" t="s">
        <v>1394</v>
      </c>
      <c r="G301" s="240"/>
      <c r="H301" s="243">
        <v>28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49" t="s">
        <v>268</v>
      </c>
      <c r="AU301" s="249" t="s">
        <v>84</v>
      </c>
      <c r="AV301" s="12" t="s">
        <v>86</v>
      </c>
      <c r="AW301" s="12" t="s">
        <v>33</v>
      </c>
      <c r="AX301" s="12" t="s">
        <v>77</v>
      </c>
      <c r="AY301" s="249" t="s">
        <v>203</v>
      </c>
    </row>
    <row r="302" s="13" customFormat="1">
      <c r="A302" s="13"/>
      <c r="B302" s="250"/>
      <c r="C302" s="251"/>
      <c r="D302" s="234" t="s">
        <v>268</v>
      </c>
      <c r="E302" s="252" t="s">
        <v>1</v>
      </c>
      <c r="F302" s="253" t="s">
        <v>271</v>
      </c>
      <c r="G302" s="251"/>
      <c r="H302" s="254">
        <v>28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268</v>
      </c>
      <c r="AU302" s="260" t="s">
        <v>84</v>
      </c>
      <c r="AV302" s="13" t="s">
        <v>125</v>
      </c>
      <c r="AW302" s="13" t="s">
        <v>33</v>
      </c>
      <c r="AX302" s="13" t="s">
        <v>84</v>
      </c>
      <c r="AY302" s="260" t="s">
        <v>203</v>
      </c>
    </row>
    <row r="303" s="2" customFormat="1" ht="21.75" customHeight="1">
      <c r="A303" s="38"/>
      <c r="B303" s="39"/>
      <c r="C303" s="221" t="s">
        <v>1158</v>
      </c>
      <c r="D303" s="221" t="s">
        <v>204</v>
      </c>
      <c r="E303" s="222" t="s">
        <v>1147</v>
      </c>
      <c r="F303" s="223" t="s">
        <v>1148</v>
      </c>
      <c r="G303" s="224" t="s">
        <v>213</v>
      </c>
      <c r="H303" s="225">
        <v>58</v>
      </c>
      <c r="I303" s="226"/>
      <c r="J303" s="227">
        <f>ROUND(I303*H303,2)</f>
        <v>0</v>
      </c>
      <c r="K303" s="223" t="s">
        <v>933</v>
      </c>
      <c r="L303" s="44"/>
      <c r="M303" s="228" t="s">
        <v>1</v>
      </c>
      <c r="N303" s="229" t="s">
        <v>42</v>
      </c>
      <c r="O303" s="91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2" t="s">
        <v>125</v>
      </c>
      <c r="AT303" s="232" t="s">
        <v>204</v>
      </c>
      <c r="AU303" s="232" t="s">
        <v>84</v>
      </c>
      <c r="AY303" s="17" t="s">
        <v>203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7" t="s">
        <v>84</v>
      </c>
      <c r="BK303" s="233">
        <f>ROUND(I303*H303,2)</f>
        <v>0</v>
      </c>
      <c r="BL303" s="17" t="s">
        <v>125</v>
      </c>
      <c r="BM303" s="232" t="s">
        <v>1511</v>
      </c>
    </row>
    <row r="304" s="2" customFormat="1">
      <c r="A304" s="38"/>
      <c r="B304" s="39"/>
      <c r="C304" s="40"/>
      <c r="D304" s="234" t="s">
        <v>210</v>
      </c>
      <c r="E304" s="40"/>
      <c r="F304" s="235" t="s">
        <v>1148</v>
      </c>
      <c r="G304" s="40"/>
      <c r="H304" s="40"/>
      <c r="I304" s="236"/>
      <c r="J304" s="40"/>
      <c r="K304" s="40"/>
      <c r="L304" s="44"/>
      <c r="M304" s="237"/>
      <c r="N304" s="238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210</v>
      </c>
      <c r="AU304" s="17" t="s">
        <v>84</v>
      </c>
    </row>
    <row r="305" s="2" customFormat="1" ht="21.75" customHeight="1">
      <c r="A305" s="38"/>
      <c r="B305" s="39"/>
      <c r="C305" s="221" t="s">
        <v>1162</v>
      </c>
      <c r="D305" s="221" t="s">
        <v>204</v>
      </c>
      <c r="E305" s="222" t="s">
        <v>1512</v>
      </c>
      <c r="F305" s="223" t="s">
        <v>1513</v>
      </c>
      <c r="G305" s="224" t="s">
        <v>227</v>
      </c>
      <c r="H305" s="225">
        <v>10</v>
      </c>
      <c r="I305" s="226"/>
      <c r="J305" s="227">
        <f>ROUND(I305*H305,2)</f>
        <v>0</v>
      </c>
      <c r="K305" s="223" t="s">
        <v>933</v>
      </c>
      <c r="L305" s="44"/>
      <c r="M305" s="228" t="s">
        <v>1</v>
      </c>
      <c r="N305" s="229" t="s">
        <v>42</v>
      </c>
      <c r="O305" s="91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2" t="s">
        <v>125</v>
      </c>
      <c r="AT305" s="232" t="s">
        <v>204</v>
      </c>
      <c r="AU305" s="232" t="s">
        <v>84</v>
      </c>
      <c r="AY305" s="17" t="s">
        <v>203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7" t="s">
        <v>84</v>
      </c>
      <c r="BK305" s="233">
        <f>ROUND(I305*H305,2)</f>
        <v>0</v>
      </c>
      <c r="BL305" s="17" t="s">
        <v>125</v>
      </c>
      <c r="BM305" s="232" t="s">
        <v>1514</v>
      </c>
    </row>
    <row r="306" s="2" customFormat="1">
      <c r="A306" s="38"/>
      <c r="B306" s="39"/>
      <c r="C306" s="40"/>
      <c r="D306" s="234" t="s">
        <v>210</v>
      </c>
      <c r="E306" s="40"/>
      <c r="F306" s="235" t="s">
        <v>1513</v>
      </c>
      <c r="G306" s="40"/>
      <c r="H306" s="40"/>
      <c r="I306" s="236"/>
      <c r="J306" s="40"/>
      <c r="K306" s="40"/>
      <c r="L306" s="44"/>
      <c r="M306" s="237"/>
      <c r="N306" s="238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210</v>
      </c>
      <c r="AU306" s="17" t="s">
        <v>84</v>
      </c>
    </row>
    <row r="307" s="2" customFormat="1" ht="21.75" customHeight="1">
      <c r="A307" s="38"/>
      <c r="B307" s="39"/>
      <c r="C307" s="221" t="s">
        <v>1166</v>
      </c>
      <c r="D307" s="221" t="s">
        <v>204</v>
      </c>
      <c r="E307" s="222" t="s">
        <v>1515</v>
      </c>
      <c r="F307" s="223" t="s">
        <v>1516</v>
      </c>
      <c r="G307" s="224" t="s">
        <v>227</v>
      </c>
      <c r="H307" s="225">
        <v>10</v>
      </c>
      <c r="I307" s="226"/>
      <c r="J307" s="227">
        <f>ROUND(I307*H307,2)</f>
        <v>0</v>
      </c>
      <c r="K307" s="223" t="s">
        <v>933</v>
      </c>
      <c r="L307" s="44"/>
      <c r="M307" s="228" t="s">
        <v>1</v>
      </c>
      <c r="N307" s="229" t="s">
        <v>42</v>
      </c>
      <c r="O307" s="91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2" t="s">
        <v>125</v>
      </c>
      <c r="AT307" s="232" t="s">
        <v>204</v>
      </c>
      <c r="AU307" s="232" t="s">
        <v>84</v>
      </c>
      <c r="AY307" s="17" t="s">
        <v>203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7" t="s">
        <v>84</v>
      </c>
      <c r="BK307" s="233">
        <f>ROUND(I307*H307,2)</f>
        <v>0</v>
      </c>
      <c r="BL307" s="17" t="s">
        <v>125</v>
      </c>
      <c r="BM307" s="232" t="s">
        <v>1517</v>
      </c>
    </row>
    <row r="308" s="2" customFormat="1">
      <c r="A308" s="38"/>
      <c r="B308" s="39"/>
      <c r="C308" s="40"/>
      <c r="D308" s="234" t="s">
        <v>210</v>
      </c>
      <c r="E308" s="40"/>
      <c r="F308" s="235" t="s">
        <v>1516</v>
      </c>
      <c r="G308" s="40"/>
      <c r="H308" s="40"/>
      <c r="I308" s="236"/>
      <c r="J308" s="40"/>
      <c r="K308" s="40"/>
      <c r="L308" s="44"/>
      <c r="M308" s="237"/>
      <c r="N308" s="238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210</v>
      </c>
      <c r="AU308" s="17" t="s">
        <v>84</v>
      </c>
    </row>
    <row r="309" s="2" customFormat="1" ht="21.75" customHeight="1">
      <c r="A309" s="38"/>
      <c r="B309" s="39"/>
      <c r="C309" s="221" t="s">
        <v>315</v>
      </c>
      <c r="D309" s="221" t="s">
        <v>204</v>
      </c>
      <c r="E309" s="222" t="s">
        <v>1159</v>
      </c>
      <c r="F309" s="223" t="s">
        <v>1160</v>
      </c>
      <c r="G309" s="224" t="s">
        <v>227</v>
      </c>
      <c r="H309" s="225">
        <v>28</v>
      </c>
      <c r="I309" s="226"/>
      <c r="J309" s="227">
        <f>ROUND(I309*H309,2)</f>
        <v>0</v>
      </c>
      <c r="K309" s="223" t="s">
        <v>933</v>
      </c>
      <c r="L309" s="44"/>
      <c r="M309" s="228" t="s">
        <v>1</v>
      </c>
      <c r="N309" s="229" t="s">
        <v>42</v>
      </c>
      <c r="O309" s="91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2" t="s">
        <v>125</v>
      </c>
      <c r="AT309" s="232" t="s">
        <v>204</v>
      </c>
      <c r="AU309" s="232" t="s">
        <v>84</v>
      </c>
      <c r="AY309" s="17" t="s">
        <v>203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84</v>
      </c>
      <c r="BK309" s="233">
        <f>ROUND(I309*H309,2)</f>
        <v>0</v>
      </c>
      <c r="BL309" s="17" t="s">
        <v>125</v>
      </c>
      <c r="BM309" s="232" t="s">
        <v>1518</v>
      </c>
    </row>
    <row r="310" s="2" customFormat="1">
      <c r="A310" s="38"/>
      <c r="B310" s="39"/>
      <c r="C310" s="40"/>
      <c r="D310" s="234" t="s">
        <v>210</v>
      </c>
      <c r="E310" s="40"/>
      <c r="F310" s="235" t="s">
        <v>1160</v>
      </c>
      <c r="G310" s="40"/>
      <c r="H310" s="40"/>
      <c r="I310" s="236"/>
      <c r="J310" s="40"/>
      <c r="K310" s="40"/>
      <c r="L310" s="44"/>
      <c r="M310" s="237"/>
      <c r="N310" s="238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210</v>
      </c>
      <c r="AU310" s="17" t="s">
        <v>84</v>
      </c>
    </row>
    <row r="311" s="2" customFormat="1" ht="21.75" customHeight="1">
      <c r="A311" s="38"/>
      <c r="B311" s="39"/>
      <c r="C311" s="221" t="s">
        <v>222</v>
      </c>
      <c r="D311" s="221" t="s">
        <v>204</v>
      </c>
      <c r="E311" s="222" t="s">
        <v>1163</v>
      </c>
      <c r="F311" s="223" t="s">
        <v>1164</v>
      </c>
      <c r="G311" s="224" t="s">
        <v>227</v>
      </c>
      <c r="H311" s="225">
        <v>38</v>
      </c>
      <c r="I311" s="226"/>
      <c r="J311" s="227">
        <f>ROUND(I311*H311,2)</f>
        <v>0</v>
      </c>
      <c r="K311" s="223" t="s">
        <v>933</v>
      </c>
      <c r="L311" s="44"/>
      <c r="M311" s="228" t="s">
        <v>1</v>
      </c>
      <c r="N311" s="229" t="s">
        <v>42</v>
      </c>
      <c r="O311" s="91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2" t="s">
        <v>125</v>
      </c>
      <c r="AT311" s="232" t="s">
        <v>204</v>
      </c>
      <c r="AU311" s="232" t="s">
        <v>84</v>
      </c>
      <c r="AY311" s="17" t="s">
        <v>203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84</v>
      </c>
      <c r="BK311" s="233">
        <f>ROUND(I311*H311,2)</f>
        <v>0</v>
      </c>
      <c r="BL311" s="17" t="s">
        <v>125</v>
      </c>
      <c r="BM311" s="232" t="s">
        <v>1519</v>
      </c>
    </row>
    <row r="312" s="2" customFormat="1">
      <c r="A312" s="38"/>
      <c r="B312" s="39"/>
      <c r="C312" s="40"/>
      <c r="D312" s="234" t="s">
        <v>210</v>
      </c>
      <c r="E312" s="40"/>
      <c r="F312" s="235" t="s">
        <v>1164</v>
      </c>
      <c r="G312" s="40"/>
      <c r="H312" s="40"/>
      <c r="I312" s="236"/>
      <c r="J312" s="40"/>
      <c r="K312" s="40"/>
      <c r="L312" s="44"/>
      <c r="M312" s="237"/>
      <c r="N312" s="238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210</v>
      </c>
      <c r="AU312" s="17" t="s">
        <v>84</v>
      </c>
    </row>
    <row r="313" s="12" customFormat="1">
      <c r="A313" s="12"/>
      <c r="B313" s="239"/>
      <c r="C313" s="240"/>
      <c r="D313" s="234" t="s">
        <v>268</v>
      </c>
      <c r="E313" s="241" t="s">
        <v>1</v>
      </c>
      <c r="F313" s="242" t="s">
        <v>1400</v>
      </c>
      <c r="G313" s="240"/>
      <c r="H313" s="243">
        <v>38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49" t="s">
        <v>268</v>
      </c>
      <c r="AU313" s="249" t="s">
        <v>84</v>
      </c>
      <c r="AV313" s="12" t="s">
        <v>86</v>
      </c>
      <c r="AW313" s="12" t="s">
        <v>33</v>
      </c>
      <c r="AX313" s="12" t="s">
        <v>77</v>
      </c>
      <c r="AY313" s="249" t="s">
        <v>203</v>
      </c>
    </row>
    <row r="314" s="13" customFormat="1">
      <c r="A314" s="13"/>
      <c r="B314" s="250"/>
      <c r="C314" s="251"/>
      <c r="D314" s="234" t="s">
        <v>268</v>
      </c>
      <c r="E314" s="252" t="s">
        <v>1</v>
      </c>
      <c r="F314" s="253" t="s">
        <v>271</v>
      </c>
      <c r="G314" s="251"/>
      <c r="H314" s="254">
        <v>38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268</v>
      </c>
      <c r="AU314" s="260" t="s">
        <v>84</v>
      </c>
      <c r="AV314" s="13" t="s">
        <v>125</v>
      </c>
      <c r="AW314" s="13" t="s">
        <v>33</v>
      </c>
      <c r="AX314" s="13" t="s">
        <v>84</v>
      </c>
      <c r="AY314" s="260" t="s">
        <v>203</v>
      </c>
    </row>
    <row r="315" s="2" customFormat="1" ht="16.5" customHeight="1">
      <c r="A315" s="38"/>
      <c r="B315" s="39"/>
      <c r="C315" s="221" t="s">
        <v>1180</v>
      </c>
      <c r="D315" s="221" t="s">
        <v>204</v>
      </c>
      <c r="E315" s="222" t="s">
        <v>1131</v>
      </c>
      <c r="F315" s="223" t="s">
        <v>1132</v>
      </c>
      <c r="G315" s="224" t="s">
        <v>227</v>
      </c>
      <c r="H315" s="225">
        <v>7</v>
      </c>
      <c r="I315" s="226"/>
      <c r="J315" s="227">
        <f>ROUND(I315*H315,2)</f>
        <v>0</v>
      </c>
      <c r="K315" s="223" t="s">
        <v>933</v>
      </c>
      <c r="L315" s="44"/>
      <c r="M315" s="228" t="s">
        <v>1</v>
      </c>
      <c r="N315" s="229" t="s">
        <v>42</v>
      </c>
      <c r="O315" s="91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2" t="s">
        <v>125</v>
      </c>
      <c r="AT315" s="232" t="s">
        <v>204</v>
      </c>
      <c r="AU315" s="232" t="s">
        <v>84</v>
      </c>
      <c r="AY315" s="17" t="s">
        <v>203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7" t="s">
        <v>84</v>
      </c>
      <c r="BK315" s="233">
        <f>ROUND(I315*H315,2)</f>
        <v>0</v>
      </c>
      <c r="BL315" s="17" t="s">
        <v>125</v>
      </c>
      <c r="BM315" s="232" t="s">
        <v>1520</v>
      </c>
    </row>
    <row r="316" s="2" customFormat="1">
      <c r="A316" s="38"/>
      <c r="B316" s="39"/>
      <c r="C316" s="40"/>
      <c r="D316" s="234" t="s">
        <v>210</v>
      </c>
      <c r="E316" s="40"/>
      <c r="F316" s="235" t="s">
        <v>1132</v>
      </c>
      <c r="G316" s="40"/>
      <c r="H316" s="40"/>
      <c r="I316" s="236"/>
      <c r="J316" s="40"/>
      <c r="K316" s="40"/>
      <c r="L316" s="44"/>
      <c r="M316" s="237"/>
      <c r="N316" s="238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210</v>
      </c>
      <c r="AU316" s="17" t="s">
        <v>84</v>
      </c>
    </row>
    <row r="317" s="12" customFormat="1">
      <c r="A317" s="12"/>
      <c r="B317" s="239"/>
      <c r="C317" s="240"/>
      <c r="D317" s="234" t="s">
        <v>268</v>
      </c>
      <c r="E317" s="241" t="s">
        <v>1</v>
      </c>
      <c r="F317" s="242" t="s">
        <v>1404</v>
      </c>
      <c r="G317" s="240"/>
      <c r="H317" s="243">
        <v>7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49" t="s">
        <v>268</v>
      </c>
      <c r="AU317" s="249" t="s">
        <v>84</v>
      </c>
      <c r="AV317" s="12" t="s">
        <v>86</v>
      </c>
      <c r="AW317" s="12" t="s">
        <v>33</v>
      </c>
      <c r="AX317" s="12" t="s">
        <v>77</v>
      </c>
      <c r="AY317" s="249" t="s">
        <v>203</v>
      </c>
    </row>
    <row r="318" s="13" customFormat="1">
      <c r="A318" s="13"/>
      <c r="B318" s="250"/>
      <c r="C318" s="251"/>
      <c r="D318" s="234" t="s">
        <v>268</v>
      </c>
      <c r="E318" s="252" t="s">
        <v>1</v>
      </c>
      <c r="F318" s="253" t="s">
        <v>271</v>
      </c>
      <c r="G318" s="251"/>
      <c r="H318" s="254">
        <v>7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268</v>
      </c>
      <c r="AU318" s="260" t="s">
        <v>84</v>
      </c>
      <c r="AV318" s="13" t="s">
        <v>125</v>
      </c>
      <c r="AW318" s="13" t="s">
        <v>33</v>
      </c>
      <c r="AX318" s="13" t="s">
        <v>84</v>
      </c>
      <c r="AY318" s="260" t="s">
        <v>203</v>
      </c>
    </row>
    <row r="319" s="2" customFormat="1" ht="16.5" customHeight="1">
      <c r="A319" s="38"/>
      <c r="B319" s="39"/>
      <c r="C319" s="221" t="s">
        <v>1184</v>
      </c>
      <c r="D319" s="221" t="s">
        <v>204</v>
      </c>
      <c r="E319" s="222" t="s">
        <v>1135</v>
      </c>
      <c r="F319" s="223" t="s">
        <v>1136</v>
      </c>
      <c r="G319" s="224" t="s">
        <v>213</v>
      </c>
      <c r="H319" s="225">
        <v>15</v>
      </c>
      <c r="I319" s="226"/>
      <c r="J319" s="227">
        <f>ROUND(I319*H319,2)</f>
        <v>0</v>
      </c>
      <c r="K319" s="223" t="s">
        <v>933</v>
      </c>
      <c r="L319" s="44"/>
      <c r="M319" s="228" t="s">
        <v>1</v>
      </c>
      <c r="N319" s="229" t="s">
        <v>42</v>
      </c>
      <c r="O319" s="91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2" t="s">
        <v>125</v>
      </c>
      <c r="AT319" s="232" t="s">
        <v>204</v>
      </c>
      <c r="AU319" s="232" t="s">
        <v>84</v>
      </c>
      <c r="AY319" s="17" t="s">
        <v>203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7" t="s">
        <v>84</v>
      </c>
      <c r="BK319" s="233">
        <f>ROUND(I319*H319,2)</f>
        <v>0</v>
      </c>
      <c r="BL319" s="17" t="s">
        <v>125</v>
      </c>
      <c r="BM319" s="232" t="s">
        <v>1521</v>
      </c>
    </row>
    <row r="320" s="2" customFormat="1">
      <c r="A320" s="38"/>
      <c r="B320" s="39"/>
      <c r="C320" s="40"/>
      <c r="D320" s="234" t="s">
        <v>210</v>
      </c>
      <c r="E320" s="40"/>
      <c r="F320" s="235" t="s">
        <v>1136</v>
      </c>
      <c r="G320" s="40"/>
      <c r="H320" s="40"/>
      <c r="I320" s="236"/>
      <c r="J320" s="40"/>
      <c r="K320" s="40"/>
      <c r="L320" s="44"/>
      <c r="M320" s="237"/>
      <c r="N320" s="238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210</v>
      </c>
      <c r="AU320" s="17" t="s">
        <v>84</v>
      </c>
    </row>
    <row r="321" s="2" customFormat="1" ht="16.5" customHeight="1">
      <c r="A321" s="38"/>
      <c r="B321" s="39"/>
      <c r="C321" s="221" t="s">
        <v>1188</v>
      </c>
      <c r="D321" s="221" t="s">
        <v>204</v>
      </c>
      <c r="E321" s="222" t="s">
        <v>1138</v>
      </c>
      <c r="F321" s="223" t="s">
        <v>1139</v>
      </c>
      <c r="G321" s="224" t="s">
        <v>227</v>
      </c>
      <c r="H321" s="225">
        <v>3.5</v>
      </c>
      <c r="I321" s="226"/>
      <c r="J321" s="227">
        <f>ROUND(I321*H321,2)</f>
        <v>0</v>
      </c>
      <c r="K321" s="223" t="s">
        <v>933</v>
      </c>
      <c r="L321" s="44"/>
      <c r="M321" s="228" t="s">
        <v>1</v>
      </c>
      <c r="N321" s="229" t="s">
        <v>42</v>
      </c>
      <c r="O321" s="91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2" t="s">
        <v>125</v>
      </c>
      <c r="AT321" s="232" t="s">
        <v>204</v>
      </c>
      <c r="AU321" s="232" t="s">
        <v>84</v>
      </c>
      <c r="AY321" s="17" t="s">
        <v>203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7" t="s">
        <v>84</v>
      </c>
      <c r="BK321" s="233">
        <f>ROUND(I321*H321,2)</f>
        <v>0</v>
      </c>
      <c r="BL321" s="17" t="s">
        <v>125</v>
      </c>
      <c r="BM321" s="232" t="s">
        <v>1522</v>
      </c>
    </row>
    <row r="322" s="2" customFormat="1">
      <c r="A322" s="38"/>
      <c r="B322" s="39"/>
      <c r="C322" s="40"/>
      <c r="D322" s="234" t="s">
        <v>210</v>
      </c>
      <c r="E322" s="40"/>
      <c r="F322" s="235" t="s">
        <v>1139</v>
      </c>
      <c r="G322" s="40"/>
      <c r="H322" s="40"/>
      <c r="I322" s="236"/>
      <c r="J322" s="40"/>
      <c r="K322" s="40"/>
      <c r="L322" s="44"/>
      <c r="M322" s="237"/>
      <c r="N322" s="238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210</v>
      </c>
      <c r="AU322" s="17" t="s">
        <v>84</v>
      </c>
    </row>
    <row r="323" s="12" customFormat="1">
      <c r="A323" s="12"/>
      <c r="B323" s="239"/>
      <c r="C323" s="240"/>
      <c r="D323" s="234" t="s">
        <v>268</v>
      </c>
      <c r="E323" s="241" t="s">
        <v>1</v>
      </c>
      <c r="F323" s="242" t="s">
        <v>1523</v>
      </c>
      <c r="G323" s="240"/>
      <c r="H323" s="243">
        <v>3.5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49" t="s">
        <v>268</v>
      </c>
      <c r="AU323" s="249" t="s">
        <v>84</v>
      </c>
      <c r="AV323" s="12" t="s">
        <v>86</v>
      </c>
      <c r="AW323" s="12" t="s">
        <v>33</v>
      </c>
      <c r="AX323" s="12" t="s">
        <v>77</v>
      </c>
      <c r="AY323" s="249" t="s">
        <v>203</v>
      </c>
    </row>
    <row r="324" s="13" customFormat="1">
      <c r="A324" s="13"/>
      <c r="B324" s="250"/>
      <c r="C324" s="251"/>
      <c r="D324" s="234" t="s">
        <v>268</v>
      </c>
      <c r="E324" s="252" t="s">
        <v>1</v>
      </c>
      <c r="F324" s="253" t="s">
        <v>271</v>
      </c>
      <c r="G324" s="251"/>
      <c r="H324" s="254">
        <v>3.5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268</v>
      </c>
      <c r="AU324" s="260" t="s">
        <v>84</v>
      </c>
      <c r="AV324" s="13" t="s">
        <v>125</v>
      </c>
      <c r="AW324" s="13" t="s">
        <v>33</v>
      </c>
      <c r="AX324" s="13" t="s">
        <v>84</v>
      </c>
      <c r="AY324" s="260" t="s">
        <v>203</v>
      </c>
    </row>
    <row r="325" s="2" customFormat="1" ht="16.5" customHeight="1">
      <c r="A325" s="38"/>
      <c r="B325" s="39"/>
      <c r="C325" s="221" t="s">
        <v>1193</v>
      </c>
      <c r="D325" s="221" t="s">
        <v>204</v>
      </c>
      <c r="E325" s="222" t="s">
        <v>1167</v>
      </c>
      <c r="F325" s="223" t="s">
        <v>1168</v>
      </c>
      <c r="G325" s="224" t="s">
        <v>220</v>
      </c>
      <c r="H325" s="225">
        <v>37.759999999999998</v>
      </c>
      <c r="I325" s="226"/>
      <c r="J325" s="227">
        <f>ROUND(I325*H325,2)</f>
        <v>0</v>
      </c>
      <c r="K325" s="223" t="s">
        <v>933</v>
      </c>
      <c r="L325" s="44"/>
      <c r="M325" s="228" t="s">
        <v>1</v>
      </c>
      <c r="N325" s="229" t="s">
        <v>42</v>
      </c>
      <c r="O325" s="91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2" t="s">
        <v>125</v>
      </c>
      <c r="AT325" s="232" t="s">
        <v>204</v>
      </c>
      <c r="AU325" s="232" t="s">
        <v>84</v>
      </c>
      <c r="AY325" s="17" t="s">
        <v>203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7" t="s">
        <v>84</v>
      </c>
      <c r="BK325" s="233">
        <f>ROUND(I325*H325,2)</f>
        <v>0</v>
      </c>
      <c r="BL325" s="17" t="s">
        <v>125</v>
      </c>
      <c r="BM325" s="232" t="s">
        <v>1524</v>
      </c>
    </row>
    <row r="326" s="2" customFormat="1">
      <c r="A326" s="38"/>
      <c r="B326" s="39"/>
      <c r="C326" s="40"/>
      <c r="D326" s="234" t="s">
        <v>210</v>
      </c>
      <c r="E326" s="40"/>
      <c r="F326" s="235" t="s">
        <v>1168</v>
      </c>
      <c r="G326" s="40"/>
      <c r="H326" s="40"/>
      <c r="I326" s="236"/>
      <c r="J326" s="40"/>
      <c r="K326" s="40"/>
      <c r="L326" s="44"/>
      <c r="M326" s="237"/>
      <c r="N326" s="238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210</v>
      </c>
      <c r="AU326" s="17" t="s">
        <v>84</v>
      </c>
    </row>
    <row r="327" s="12" customFormat="1">
      <c r="A327" s="12"/>
      <c r="B327" s="239"/>
      <c r="C327" s="240"/>
      <c r="D327" s="234" t="s">
        <v>268</v>
      </c>
      <c r="E327" s="241" t="s">
        <v>1</v>
      </c>
      <c r="F327" s="242" t="s">
        <v>1525</v>
      </c>
      <c r="G327" s="240"/>
      <c r="H327" s="243">
        <v>37.759999999999998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49" t="s">
        <v>268</v>
      </c>
      <c r="AU327" s="249" t="s">
        <v>84</v>
      </c>
      <c r="AV327" s="12" t="s">
        <v>86</v>
      </c>
      <c r="AW327" s="12" t="s">
        <v>33</v>
      </c>
      <c r="AX327" s="12" t="s">
        <v>77</v>
      </c>
      <c r="AY327" s="249" t="s">
        <v>203</v>
      </c>
    </row>
    <row r="328" s="13" customFormat="1">
      <c r="A328" s="13"/>
      <c r="B328" s="250"/>
      <c r="C328" s="251"/>
      <c r="D328" s="234" t="s">
        <v>268</v>
      </c>
      <c r="E328" s="252" t="s">
        <v>1</v>
      </c>
      <c r="F328" s="253" t="s">
        <v>271</v>
      </c>
      <c r="G328" s="251"/>
      <c r="H328" s="254">
        <v>37.759999999999998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268</v>
      </c>
      <c r="AU328" s="260" t="s">
        <v>84</v>
      </c>
      <c r="AV328" s="13" t="s">
        <v>125</v>
      </c>
      <c r="AW328" s="13" t="s">
        <v>33</v>
      </c>
      <c r="AX328" s="13" t="s">
        <v>84</v>
      </c>
      <c r="AY328" s="260" t="s">
        <v>203</v>
      </c>
    </row>
    <row r="329" s="2" customFormat="1" ht="16.5" customHeight="1">
      <c r="A329" s="38"/>
      <c r="B329" s="39"/>
      <c r="C329" s="221" t="s">
        <v>1197</v>
      </c>
      <c r="D329" s="221" t="s">
        <v>204</v>
      </c>
      <c r="E329" s="222" t="s">
        <v>1172</v>
      </c>
      <c r="F329" s="223" t="s">
        <v>1173</v>
      </c>
      <c r="G329" s="224" t="s">
        <v>220</v>
      </c>
      <c r="H329" s="225">
        <v>9.2400000000000002</v>
      </c>
      <c r="I329" s="226"/>
      <c r="J329" s="227">
        <f>ROUND(I329*H329,2)</f>
        <v>0</v>
      </c>
      <c r="K329" s="223" t="s">
        <v>933</v>
      </c>
      <c r="L329" s="44"/>
      <c r="M329" s="228" t="s">
        <v>1</v>
      </c>
      <c r="N329" s="229" t="s">
        <v>42</v>
      </c>
      <c r="O329" s="91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2" t="s">
        <v>125</v>
      </c>
      <c r="AT329" s="232" t="s">
        <v>204</v>
      </c>
      <c r="AU329" s="232" t="s">
        <v>84</v>
      </c>
      <c r="AY329" s="17" t="s">
        <v>203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84</v>
      </c>
      <c r="BK329" s="233">
        <f>ROUND(I329*H329,2)</f>
        <v>0</v>
      </c>
      <c r="BL329" s="17" t="s">
        <v>125</v>
      </c>
      <c r="BM329" s="232" t="s">
        <v>1526</v>
      </c>
    </row>
    <row r="330" s="2" customFormat="1">
      <c r="A330" s="38"/>
      <c r="B330" s="39"/>
      <c r="C330" s="40"/>
      <c r="D330" s="234" t="s">
        <v>210</v>
      </c>
      <c r="E330" s="40"/>
      <c r="F330" s="235" t="s">
        <v>1173</v>
      </c>
      <c r="G330" s="40"/>
      <c r="H330" s="40"/>
      <c r="I330" s="236"/>
      <c r="J330" s="40"/>
      <c r="K330" s="40"/>
      <c r="L330" s="44"/>
      <c r="M330" s="237"/>
      <c r="N330" s="238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210</v>
      </c>
      <c r="AU330" s="17" t="s">
        <v>84</v>
      </c>
    </row>
    <row r="331" s="12" customFormat="1">
      <c r="A331" s="12"/>
      <c r="B331" s="239"/>
      <c r="C331" s="240"/>
      <c r="D331" s="234" t="s">
        <v>268</v>
      </c>
      <c r="E331" s="241" t="s">
        <v>1</v>
      </c>
      <c r="F331" s="242" t="s">
        <v>1527</v>
      </c>
      <c r="G331" s="240"/>
      <c r="H331" s="243">
        <v>9.2400000000000002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49" t="s">
        <v>268</v>
      </c>
      <c r="AU331" s="249" t="s">
        <v>84</v>
      </c>
      <c r="AV331" s="12" t="s">
        <v>86</v>
      </c>
      <c r="AW331" s="12" t="s">
        <v>33</v>
      </c>
      <c r="AX331" s="12" t="s">
        <v>77</v>
      </c>
      <c r="AY331" s="249" t="s">
        <v>203</v>
      </c>
    </row>
    <row r="332" s="13" customFormat="1">
      <c r="A332" s="13"/>
      <c r="B332" s="250"/>
      <c r="C332" s="251"/>
      <c r="D332" s="234" t="s">
        <v>268</v>
      </c>
      <c r="E332" s="252" t="s">
        <v>1</v>
      </c>
      <c r="F332" s="253" t="s">
        <v>271</v>
      </c>
      <c r="G332" s="251"/>
      <c r="H332" s="254">
        <v>9.2400000000000002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268</v>
      </c>
      <c r="AU332" s="260" t="s">
        <v>84</v>
      </c>
      <c r="AV332" s="13" t="s">
        <v>125</v>
      </c>
      <c r="AW332" s="13" t="s">
        <v>33</v>
      </c>
      <c r="AX332" s="13" t="s">
        <v>84</v>
      </c>
      <c r="AY332" s="260" t="s">
        <v>203</v>
      </c>
    </row>
    <row r="333" s="2" customFormat="1" ht="21.75" customHeight="1">
      <c r="A333" s="38"/>
      <c r="B333" s="39"/>
      <c r="C333" s="221" t="s">
        <v>1201</v>
      </c>
      <c r="D333" s="221" t="s">
        <v>204</v>
      </c>
      <c r="E333" s="222" t="s">
        <v>1181</v>
      </c>
      <c r="F333" s="223" t="s">
        <v>1182</v>
      </c>
      <c r="G333" s="224" t="s">
        <v>220</v>
      </c>
      <c r="H333" s="225">
        <v>47</v>
      </c>
      <c r="I333" s="226"/>
      <c r="J333" s="227">
        <f>ROUND(I333*H333,2)</f>
        <v>0</v>
      </c>
      <c r="K333" s="223" t="s">
        <v>933</v>
      </c>
      <c r="L333" s="44"/>
      <c r="M333" s="228" t="s">
        <v>1</v>
      </c>
      <c r="N333" s="229" t="s">
        <v>42</v>
      </c>
      <c r="O333" s="91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2" t="s">
        <v>125</v>
      </c>
      <c r="AT333" s="232" t="s">
        <v>204</v>
      </c>
      <c r="AU333" s="232" t="s">
        <v>84</v>
      </c>
      <c r="AY333" s="17" t="s">
        <v>203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84</v>
      </c>
      <c r="BK333" s="233">
        <f>ROUND(I333*H333,2)</f>
        <v>0</v>
      </c>
      <c r="BL333" s="17" t="s">
        <v>125</v>
      </c>
      <c r="BM333" s="232" t="s">
        <v>1528</v>
      </c>
    </row>
    <row r="334" s="2" customFormat="1">
      <c r="A334" s="38"/>
      <c r="B334" s="39"/>
      <c r="C334" s="40"/>
      <c r="D334" s="234" t="s">
        <v>210</v>
      </c>
      <c r="E334" s="40"/>
      <c r="F334" s="235" t="s">
        <v>1182</v>
      </c>
      <c r="G334" s="40"/>
      <c r="H334" s="40"/>
      <c r="I334" s="236"/>
      <c r="J334" s="40"/>
      <c r="K334" s="40"/>
      <c r="L334" s="44"/>
      <c r="M334" s="237"/>
      <c r="N334" s="238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210</v>
      </c>
      <c r="AU334" s="17" t="s">
        <v>84</v>
      </c>
    </row>
    <row r="335" s="12" customFormat="1">
      <c r="A335" s="12"/>
      <c r="B335" s="239"/>
      <c r="C335" s="240"/>
      <c r="D335" s="234" t="s">
        <v>268</v>
      </c>
      <c r="E335" s="241" t="s">
        <v>1</v>
      </c>
      <c r="F335" s="242" t="s">
        <v>1529</v>
      </c>
      <c r="G335" s="240"/>
      <c r="H335" s="243">
        <v>47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49" t="s">
        <v>268</v>
      </c>
      <c r="AU335" s="249" t="s">
        <v>84</v>
      </c>
      <c r="AV335" s="12" t="s">
        <v>86</v>
      </c>
      <c r="AW335" s="12" t="s">
        <v>33</v>
      </c>
      <c r="AX335" s="12" t="s">
        <v>77</v>
      </c>
      <c r="AY335" s="249" t="s">
        <v>203</v>
      </c>
    </row>
    <row r="336" s="13" customFormat="1">
      <c r="A336" s="13"/>
      <c r="B336" s="250"/>
      <c r="C336" s="251"/>
      <c r="D336" s="234" t="s">
        <v>268</v>
      </c>
      <c r="E336" s="252" t="s">
        <v>1</v>
      </c>
      <c r="F336" s="253" t="s">
        <v>271</v>
      </c>
      <c r="G336" s="251"/>
      <c r="H336" s="254">
        <v>47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0" t="s">
        <v>268</v>
      </c>
      <c r="AU336" s="260" t="s">
        <v>84</v>
      </c>
      <c r="AV336" s="13" t="s">
        <v>125</v>
      </c>
      <c r="AW336" s="13" t="s">
        <v>33</v>
      </c>
      <c r="AX336" s="13" t="s">
        <v>84</v>
      </c>
      <c r="AY336" s="260" t="s">
        <v>203</v>
      </c>
    </row>
    <row r="337" s="11" customFormat="1" ht="25.92" customHeight="1">
      <c r="A337" s="11"/>
      <c r="B337" s="207"/>
      <c r="C337" s="208"/>
      <c r="D337" s="209" t="s">
        <v>76</v>
      </c>
      <c r="E337" s="210" t="s">
        <v>1530</v>
      </c>
      <c r="F337" s="210" t="s">
        <v>1531</v>
      </c>
      <c r="G337" s="208"/>
      <c r="H337" s="208"/>
      <c r="I337" s="211"/>
      <c r="J337" s="212">
        <f>BK337</f>
        <v>0</v>
      </c>
      <c r="K337" s="208"/>
      <c r="L337" s="213"/>
      <c r="M337" s="214"/>
      <c r="N337" s="215"/>
      <c r="O337" s="215"/>
      <c r="P337" s="216">
        <f>SUM(P338:P361)</f>
        <v>0</v>
      </c>
      <c r="Q337" s="215"/>
      <c r="R337" s="216">
        <f>SUM(R338:R361)</f>
        <v>0</v>
      </c>
      <c r="S337" s="215"/>
      <c r="T337" s="217">
        <f>SUM(T338:T361)</f>
        <v>0</v>
      </c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R337" s="218" t="s">
        <v>84</v>
      </c>
      <c r="AT337" s="219" t="s">
        <v>76</v>
      </c>
      <c r="AU337" s="219" t="s">
        <v>77</v>
      </c>
      <c r="AY337" s="218" t="s">
        <v>203</v>
      </c>
      <c r="BK337" s="220">
        <f>SUM(BK338:BK361)</f>
        <v>0</v>
      </c>
    </row>
    <row r="338" s="2" customFormat="1" ht="16.5" customHeight="1">
      <c r="A338" s="38"/>
      <c r="B338" s="39"/>
      <c r="C338" s="221" t="s">
        <v>1205</v>
      </c>
      <c r="D338" s="221" t="s">
        <v>204</v>
      </c>
      <c r="E338" s="222" t="s">
        <v>1532</v>
      </c>
      <c r="F338" s="223" t="s">
        <v>1533</v>
      </c>
      <c r="G338" s="224" t="s">
        <v>213</v>
      </c>
      <c r="H338" s="225">
        <v>302</v>
      </c>
      <c r="I338" s="226"/>
      <c r="J338" s="227">
        <f>ROUND(I338*H338,2)</f>
        <v>0</v>
      </c>
      <c r="K338" s="223" t="s">
        <v>933</v>
      </c>
      <c r="L338" s="44"/>
      <c r="M338" s="228" t="s">
        <v>1</v>
      </c>
      <c r="N338" s="229" t="s">
        <v>42</v>
      </c>
      <c r="O338" s="91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2" t="s">
        <v>125</v>
      </c>
      <c r="AT338" s="232" t="s">
        <v>204</v>
      </c>
      <c r="AU338" s="232" t="s">
        <v>84</v>
      </c>
      <c r="AY338" s="17" t="s">
        <v>203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7" t="s">
        <v>84</v>
      </c>
      <c r="BK338" s="233">
        <f>ROUND(I338*H338,2)</f>
        <v>0</v>
      </c>
      <c r="BL338" s="17" t="s">
        <v>125</v>
      </c>
      <c r="BM338" s="232" t="s">
        <v>1534</v>
      </c>
    </row>
    <row r="339" s="2" customFormat="1">
      <c r="A339" s="38"/>
      <c r="B339" s="39"/>
      <c r="C339" s="40"/>
      <c r="D339" s="234" t="s">
        <v>210</v>
      </c>
      <c r="E339" s="40"/>
      <c r="F339" s="235" t="s">
        <v>1533</v>
      </c>
      <c r="G339" s="40"/>
      <c r="H339" s="40"/>
      <c r="I339" s="236"/>
      <c r="J339" s="40"/>
      <c r="K339" s="40"/>
      <c r="L339" s="44"/>
      <c r="M339" s="237"/>
      <c r="N339" s="238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210</v>
      </c>
      <c r="AU339" s="17" t="s">
        <v>84</v>
      </c>
    </row>
    <row r="340" s="2" customFormat="1" ht="16.5" customHeight="1">
      <c r="A340" s="38"/>
      <c r="B340" s="39"/>
      <c r="C340" s="221" t="s">
        <v>1209</v>
      </c>
      <c r="D340" s="221" t="s">
        <v>204</v>
      </c>
      <c r="E340" s="222" t="s">
        <v>1535</v>
      </c>
      <c r="F340" s="223" t="s">
        <v>1536</v>
      </c>
      <c r="G340" s="224" t="s">
        <v>213</v>
      </c>
      <c r="H340" s="225">
        <v>18</v>
      </c>
      <c r="I340" s="226"/>
      <c r="J340" s="227">
        <f>ROUND(I340*H340,2)</f>
        <v>0</v>
      </c>
      <c r="K340" s="223" t="s">
        <v>933</v>
      </c>
      <c r="L340" s="44"/>
      <c r="M340" s="228" t="s">
        <v>1</v>
      </c>
      <c r="N340" s="229" t="s">
        <v>42</v>
      </c>
      <c r="O340" s="91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2" t="s">
        <v>125</v>
      </c>
      <c r="AT340" s="232" t="s">
        <v>204</v>
      </c>
      <c r="AU340" s="232" t="s">
        <v>84</v>
      </c>
      <c r="AY340" s="17" t="s">
        <v>203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7" t="s">
        <v>84</v>
      </c>
      <c r="BK340" s="233">
        <f>ROUND(I340*H340,2)</f>
        <v>0</v>
      </c>
      <c r="BL340" s="17" t="s">
        <v>125</v>
      </c>
      <c r="BM340" s="232" t="s">
        <v>1537</v>
      </c>
    </row>
    <row r="341" s="2" customFormat="1">
      <c r="A341" s="38"/>
      <c r="B341" s="39"/>
      <c r="C341" s="40"/>
      <c r="D341" s="234" t="s">
        <v>210</v>
      </c>
      <c r="E341" s="40"/>
      <c r="F341" s="235" t="s">
        <v>1536</v>
      </c>
      <c r="G341" s="40"/>
      <c r="H341" s="40"/>
      <c r="I341" s="236"/>
      <c r="J341" s="40"/>
      <c r="K341" s="40"/>
      <c r="L341" s="44"/>
      <c r="M341" s="237"/>
      <c r="N341" s="238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210</v>
      </c>
      <c r="AU341" s="17" t="s">
        <v>84</v>
      </c>
    </row>
    <row r="342" s="2" customFormat="1" ht="16.5" customHeight="1">
      <c r="A342" s="38"/>
      <c r="B342" s="39"/>
      <c r="C342" s="221" t="s">
        <v>1213</v>
      </c>
      <c r="D342" s="221" t="s">
        <v>204</v>
      </c>
      <c r="E342" s="222" t="s">
        <v>1538</v>
      </c>
      <c r="F342" s="223" t="s">
        <v>1539</v>
      </c>
      <c r="G342" s="224" t="s">
        <v>207</v>
      </c>
      <c r="H342" s="225">
        <v>4.96</v>
      </c>
      <c r="I342" s="226"/>
      <c r="J342" s="227">
        <f>ROUND(I342*H342,2)</f>
        <v>0</v>
      </c>
      <c r="K342" s="223" t="s">
        <v>933</v>
      </c>
      <c r="L342" s="44"/>
      <c r="M342" s="228" t="s">
        <v>1</v>
      </c>
      <c r="N342" s="229" t="s">
        <v>42</v>
      </c>
      <c r="O342" s="91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2" t="s">
        <v>125</v>
      </c>
      <c r="AT342" s="232" t="s">
        <v>204</v>
      </c>
      <c r="AU342" s="232" t="s">
        <v>84</v>
      </c>
      <c r="AY342" s="17" t="s">
        <v>203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7" t="s">
        <v>84</v>
      </c>
      <c r="BK342" s="233">
        <f>ROUND(I342*H342,2)</f>
        <v>0</v>
      </c>
      <c r="BL342" s="17" t="s">
        <v>125</v>
      </c>
      <c r="BM342" s="232" t="s">
        <v>1540</v>
      </c>
    </row>
    <row r="343" s="2" customFormat="1">
      <c r="A343" s="38"/>
      <c r="B343" s="39"/>
      <c r="C343" s="40"/>
      <c r="D343" s="234" t="s">
        <v>210</v>
      </c>
      <c r="E343" s="40"/>
      <c r="F343" s="235" t="s">
        <v>1539</v>
      </c>
      <c r="G343" s="40"/>
      <c r="H343" s="40"/>
      <c r="I343" s="236"/>
      <c r="J343" s="40"/>
      <c r="K343" s="40"/>
      <c r="L343" s="44"/>
      <c r="M343" s="237"/>
      <c r="N343" s="238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210</v>
      </c>
      <c r="AU343" s="17" t="s">
        <v>84</v>
      </c>
    </row>
    <row r="344" s="12" customFormat="1">
      <c r="A344" s="12"/>
      <c r="B344" s="239"/>
      <c r="C344" s="240"/>
      <c r="D344" s="234" t="s">
        <v>268</v>
      </c>
      <c r="E344" s="241" t="s">
        <v>1</v>
      </c>
      <c r="F344" s="242" t="s">
        <v>1541</v>
      </c>
      <c r="G344" s="240"/>
      <c r="H344" s="243">
        <v>4.1600000000000001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49" t="s">
        <v>268</v>
      </c>
      <c r="AU344" s="249" t="s">
        <v>84</v>
      </c>
      <c r="AV344" s="12" t="s">
        <v>86</v>
      </c>
      <c r="AW344" s="12" t="s">
        <v>33</v>
      </c>
      <c r="AX344" s="12" t="s">
        <v>77</v>
      </c>
      <c r="AY344" s="249" t="s">
        <v>203</v>
      </c>
    </row>
    <row r="345" s="12" customFormat="1">
      <c r="A345" s="12"/>
      <c r="B345" s="239"/>
      <c r="C345" s="240"/>
      <c r="D345" s="234" t="s">
        <v>268</v>
      </c>
      <c r="E345" s="241" t="s">
        <v>1</v>
      </c>
      <c r="F345" s="242" t="s">
        <v>1542</v>
      </c>
      <c r="G345" s="240"/>
      <c r="H345" s="243">
        <v>0.80000000000000004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49" t="s">
        <v>268</v>
      </c>
      <c r="AU345" s="249" t="s">
        <v>84</v>
      </c>
      <c r="AV345" s="12" t="s">
        <v>86</v>
      </c>
      <c r="AW345" s="12" t="s">
        <v>33</v>
      </c>
      <c r="AX345" s="12" t="s">
        <v>77</v>
      </c>
      <c r="AY345" s="249" t="s">
        <v>203</v>
      </c>
    </row>
    <row r="346" s="13" customFormat="1">
      <c r="A346" s="13"/>
      <c r="B346" s="250"/>
      <c r="C346" s="251"/>
      <c r="D346" s="234" t="s">
        <v>268</v>
      </c>
      <c r="E346" s="252" t="s">
        <v>1</v>
      </c>
      <c r="F346" s="253" t="s">
        <v>271</v>
      </c>
      <c r="G346" s="251"/>
      <c r="H346" s="254">
        <v>4.96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0" t="s">
        <v>268</v>
      </c>
      <c r="AU346" s="260" t="s">
        <v>84</v>
      </c>
      <c r="AV346" s="13" t="s">
        <v>125</v>
      </c>
      <c r="AW346" s="13" t="s">
        <v>33</v>
      </c>
      <c r="AX346" s="13" t="s">
        <v>84</v>
      </c>
      <c r="AY346" s="260" t="s">
        <v>203</v>
      </c>
    </row>
    <row r="347" s="2" customFormat="1" ht="21.75" customHeight="1">
      <c r="A347" s="38"/>
      <c r="B347" s="39"/>
      <c r="C347" s="221" t="s">
        <v>1543</v>
      </c>
      <c r="D347" s="221" t="s">
        <v>204</v>
      </c>
      <c r="E347" s="222" t="s">
        <v>1544</v>
      </c>
      <c r="F347" s="223" t="s">
        <v>1545</v>
      </c>
      <c r="G347" s="224" t="s">
        <v>220</v>
      </c>
      <c r="H347" s="225">
        <v>11.408</v>
      </c>
      <c r="I347" s="226"/>
      <c r="J347" s="227">
        <f>ROUND(I347*H347,2)</f>
        <v>0</v>
      </c>
      <c r="K347" s="223" t="s">
        <v>933</v>
      </c>
      <c r="L347" s="44"/>
      <c r="M347" s="228" t="s">
        <v>1</v>
      </c>
      <c r="N347" s="229" t="s">
        <v>42</v>
      </c>
      <c r="O347" s="91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2" t="s">
        <v>125</v>
      </c>
      <c r="AT347" s="232" t="s">
        <v>204</v>
      </c>
      <c r="AU347" s="232" t="s">
        <v>84</v>
      </c>
      <c r="AY347" s="17" t="s">
        <v>203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7" t="s">
        <v>84</v>
      </c>
      <c r="BK347" s="233">
        <f>ROUND(I347*H347,2)</f>
        <v>0</v>
      </c>
      <c r="BL347" s="17" t="s">
        <v>125</v>
      </c>
      <c r="BM347" s="232" t="s">
        <v>1546</v>
      </c>
    </row>
    <row r="348" s="2" customFormat="1">
      <c r="A348" s="38"/>
      <c r="B348" s="39"/>
      <c r="C348" s="40"/>
      <c r="D348" s="234" t="s">
        <v>210</v>
      </c>
      <c r="E348" s="40"/>
      <c r="F348" s="235" t="s">
        <v>1545</v>
      </c>
      <c r="G348" s="40"/>
      <c r="H348" s="40"/>
      <c r="I348" s="236"/>
      <c r="J348" s="40"/>
      <c r="K348" s="40"/>
      <c r="L348" s="44"/>
      <c r="M348" s="237"/>
      <c r="N348" s="238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210</v>
      </c>
      <c r="AU348" s="17" t="s">
        <v>84</v>
      </c>
    </row>
    <row r="349" s="12" customFormat="1">
      <c r="A349" s="12"/>
      <c r="B349" s="239"/>
      <c r="C349" s="240"/>
      <c r="D349" s="234" t="s">
        <v>268</v>
      </c>
      <c r="E349" s="241" t="s">
        <v>1</v>
      </c>
      <c r="F349" s="242" t="s">
        <v>1547</v>
      </c>
      <c r="G349" s="240"/>
      <c r="H349" s="243">
        <v>11.408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49" t="s">
        <v>268</v>
      </c>
      <c r="AU349" s="249" t="s">
        <v>84</v>
      </c>
      <c r="AV349" s="12" t="s">
        <v>86</v>
      </c>
      <c r="AW349" s="12" t="s">
        <v>33</v>
      </c>
      <c r="AX349" s="12" t="s">
        <v>77</v>
      </c>
      <c r="AY349" s="249" t="s">
        <v>203</v>
      </c>
    </row>
    <row r="350" s="13" customFormat="1">
      <c r="A350" s="13"/>
      <c r="B350" s="250"/>
      <c r="C350" s="251"/>
      <c r="D350" s="234" t="s">
        <v>268</v>
      </c>
      <c r="E350" s="252" t="s">
        <v>1</v>
      </c>
      <c r="F350" s="253" t="s">
        <v>271</v>
      </c>
      <c r="G350" s="251"/>
      <c r="H350" s="254">
        <v>11.408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0" t="s">
        <v>268</v>
      </c>
      <c r="AU350" s="260" t="s">
        <v>84</v>
      </c>
      <c r="AV350" s="13" t="s">
        <v>125</v>
      </c>
      <c r="AW350" s="13" t="s">
        <v>33</v>
      </c>
      <c r="AX350" s="13" t="s">
        <v>84</v>
      </c>
      <c r="AY350" s="260" t="s">
        <v>203</v>
      </c>
    </row>
    <row r="351" s="2" customFormat="1" ht="21.75" customHeight="1">
      <c r="A351" s="38"/>
      <c r="B351" s="39"/>
      <c r="C351" s="221" t="s">
        <v>1548</v>
      </c>
      <c r="D351" s="221" t="s">
        <v>204</v>
      </c>
      <c r="E351" s="222" t="s">
        <v>1176</v>
      </c>
      <c r="F351" s="223" t="s">
        <v>1177</v>
      </c>
      <c r="G351" s="224" t="s">
        <v>220</v>
      </c>
      <c r="H351" s="225">
        <v>58.408000000000001</v>
      </c>
      <c r="I351" s="226"/>
      <c r="J351" s="227">
        <f>ROUND(I351*H351,2)</f>
        <v>0</v>
      </c>
      <c r="K351" s="223" t="s">
        <v>933</v>
      </c>
      <c r="L351" s="44"/>
      <c r="M351" s="228" t="s">
        <v>1</v>
      </c>
      <c r="N351" s="229" t="s">
        <v>42</v>
      </c>
      <c r="O351" s="91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2" t="s">
        <v>125</v>
      </c>
      <c r="AT351" s="232" t="s">
        <v>204</v>
      </c>
      <c r="AU351" s="232" t="s">
        <v>84</v>
      </c>
      <c r="AY351" s="17" t="s">
        <v>203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7" t="s">
        <v>84</v>
      </c>
      <c r="BK351" s="233">
        <f>ROUND(I351*H351,2)</f>
        <v>0</v>
      </c>
      <c r="BL351" s="17" t="s">
        <v>125</v>
      </c>
      <c r="BM351" s="232" t="s">
        <v>1549</v>
      </c>
    </row>
    <row r="352" s="2" customFormat="1">
      <c r="A352" s="38"/>
      <c r="B352" s="39"/>
      <c r="C352" s="40"/>
      <c r="D352" s="234" t="s">
        <v>210</v>
      </c>
      <c r="E352" s="40"/>
      <c r="F352" s="235" t="s">
        <v>1177</v>
      </c>
      <c r="G352" s="40"/>
      <c r="H352" s="40"/>
      <c r="I352" s="236"/>
      <c r="J352" s="40"/>
      <c r="K352" s="40"/>
      <c r="L352" s="44"/>
      <c r="M352" s="237"/>
      <c r="N352" s="238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210</v>
      </c>
      <c r="AU352" s="17" t="s">
        <v>84</v>
      </c>
    </row>
    <row r="353" s="12" customFormat="1">
      <c r="A353" s="12"/>
      <c r="B353" s="239"/>
      <c r="C353" s="240"/>
      <c r="D353" s="234" t="s">
        <v>268</v>
      </c>
      <c r="E353" s="241" t="s">
        <v>1</v>
      </c>
      <c r="F353" s="242" t="s">
        <v>1550</v>
      </c>
      <c r="G353" s="240"/>
      <c r="H353" s="243">
        <v>47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49" t="s">
        <v>268</v>
      </c>
      <c r="AU353" s="249" t="s">
        <v>84</v>
      </c>
      <c r="AV353" s="12" t="s">
        <v>86</v>
      </c>
      <c r="AW353" s="12" t="s">
        <v>33</v>
      </c>
      <c r="AX353" s="12" t="s">
        <v>77</v>
      </c>
      <c r="AY353" s="249" t="s">
        <v>203</v>
      </c>
    </row>
    <row r="354" s="12" customFormat="1">
      <c r="A354" s="12"/>
      <c r="B354" s="239"/>
      <c r="C354" s="240"/>
      <c r="D354" s="234" t="s">
        <v>268</v>
      </c>
      <c r="E354" s="241" t="s">
        <v>1</v>
      </c>
      <c r="F354" s="242" t="s">
        <v>1551</v>
      </c>
      <c r="G354" s="240"/>
      <c r="H354" s="243">
        <v>11.408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49" t="s">
        <v>268</v>
      </c>
      <c r="AU354" s="249" t="s">
        <v>84</v>
      </c>
      <c r="AV354" s="12" t="s">
        <v>86</v>
      </c>
      <c r="AW354" s="12" t="s">
        <v>33</v>
      </c>
      <c r="AX354" s="12" t="s">
        <v>77</v>
      </c>
      <c r="AY354" s="249" t="s">
        <v>203</v>
      </c>
    </row>
    <row r="355" s="13" customFormat="1">
      <c r="A355" s="13"/>
      <c r="B355" s="250"/>
      <c r="C355" s="251"/>
      <c r="D355" s="234" t="s">
        <v>268</v>
      </c>
      <c r="E355" s="252" t="s">
        <v>1</v>
      </c>
      <c r="F355" s="253" t="s">
        <v>271</v>
      </c>
      <c r="G355" s="251"/>
      <c r="H355" s="254">
        <v>58.408000000000001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0" t="s">
        <v>268</v>
      </c>
      <c r="AU355" s="260" t="s">
        <v>84</v>
      </c>
      <c r="AV355" s="13" t="s">
        <v>125</v>
      </c>
      <c r="AW355" s="13" t="s">
        <v>33</v>
      </c>
      <c r="AX355" s="13" t="s">
        <v>84</v>
      </c>
      <c r="AY355" s="260" t="s">
        <v>203</v>
      </c>
    </row>
    <row r="356" s="2" customFormat="1" ht="16.5" customHeight="1">
      <c r="A356" s="38"/>
      <c r="B356" s="39"/>
      <c r="C356" s="221" t="s">
        <v>1552</v>
      </c>
      <c r="D356" s="221" t="s">
        <v>204</v>
      </c>
      <c r="E356" s="222" t="s">
        <v>1185</v>
      </c>
      <c r="F356" s="223" t="s">
        <v>1186</v>
      </c>
      <c r="G356" s="224" t="s">
        <v>220</v>
      </c>
      <c r="H356" s="225">
        <v>58.408000000000001</v>
      </c>
      <c r="I356" s="226"/>
      <c r="J356" s="227">
        <f>ROUND(I356*H356,2)</f>
        <v>0</v>
      </c>
      <c r="K356" s="223" t="s">
        <v>933</v>
      </c>
      <c r="L356" s="44"/>
      <c r="M356" s="228" t="s">
        <v>1</v>
      </c>
      <c r="N356" s="229" t="s">
        <v>42</v>
      </c>
      <c r="O356" s="91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2" t="s">
        <v>125</v>
      </c>
      <c r="AT356" s="232" t="s">
        <v>204</v>
      </c>
      <c r="AU356" s="232" t="s">
        <v>84</v>
      </c>
      <c r="AY356" s="17" t="s">
        <v>203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7" t="s">
        <v>84</v>
      </c>
      <c r="BK356" s="233">
        <f>ROUND(I356*H356,2)</f>
        <v>0</v>
      </c>
      <c r="BL356" s="17" t="s">
        <v>125</v>
      </c>
      <c r="BM356" s="232" t="s">
        <v>1553</v>
      </c>
    </row>
    <row r="357" s="2" customFormat="1">
      <c r="A357" s="38"/>
      <c r="B357" s="39"/>
      <c r="C357" s="40"/>
      <c r="D357" s="234" t="s">
        <v>210</v>
      </c>
      <c r="E357" s="40"/>
      <c r="F357" s="235" t="s">
        <v>1186</v>
      </c>
      <c r="G357" s="40"/>
      <c r="H357" s="40"/>
      <c r="I357" s="236"/>
      <c r="J357" s="40"/>
      <c r="K357" s="40"/>
      <c r="L357" s="44"/>
      <c r="M357" s="237"/>
      <c r="N357" s="238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210</v>
      </c>
      <c r="AU357" s="17" t="s">
        <v>84</v>
      </c>
    </row>
    <row r="358" s="2" customFormat="1" ht="21.75" customHeight="1">
      <c r="A358" s="38"/>
      <c r="B358" s="39"/>
      <c r="C358" s="221" t="s">
        <v>1554</v>
      </c>
      <c r="D358" s="221" t="s">
        <v>204</v>
      </c>
      <c r="E358" s="222" t="s">
        <v>1555</v>
      </c>
      <c r="F358" s="223" t="s">
        <v>1556</v>
      </c>
      <c r="G358" s="224" t="s">
        <v>213</v>
      </c>
      <c r="H358" s="225">
        <v>151</v>
      </c>
      <c r="I358" s="226"/>
      <c r="J358" s="227">
        <f>ROUND(I358*H358,2)</f>
        <v>0</v>
      </c>
      <c r="K358" s="223" t="s">
        <v>933</v>
      </c>
      <c r="L358" s="44"/>
      <c r="M358" s="228" t="s">
        <v>1</v>
      </c>
      <c r="N358" s="229" t="s">
        <v>42</v>
      </c>
      <c r="O358" s="91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2" t="s">
        <v>125</v>
      </c>
      <c r="AT358" s="232" t="s">
        <v>204</v>
      </c>
      <c r="AU358" s="232" t="s">
        <v>84</v>
      </c>
      <c r="AY358" s="17" t="s">
        <v>203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7" t="s">
        <v>84</v>
      </c>
      <c r="BK358" s="233">
        <f>ROUND(I358*H358,2)</f>
        <v>0</v>
      </c>
      <c r="BL358" s="17" t="s">
        <v>125</v>
      </c>
      <c r="BM358" s="232" t="s">
        <v>1557</v>
      </c>
    </row>
    <row r="359" s="2" customFormat="1">
      <c r="A359" s="38"/>
      <c r="B359" s="39"/>
      <c r="C359" s="40"/>
      <c r="D359" s="234" t="s">
        <v>210</v>
      </c>
      <c r="E359" s="40"/>
      <c r="F359" s="235" t="s">
        <v>1556</v>
      </c>
      <c r="G359" s="40"/>
      <c r="H359" s="40"/>
      <c r="I359" s="236"/>
      <c r="J359" s="40"/>
      <c r="K359" s="40"/>
      <c r="L359" s="44"/>
      <c r="M359" s="237"/>
      <c r="N359" s="238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210</v>
      </c>
      <c r="AU359" s="17" t="s">
        <v>84</v>
      </c>
    </row>
    <row r="360" s="2" customFormat="1" ht="16.5" customHeight="1">
      <c r="A360" s="38"/>
      <c r="B360" s="39"/>
      <c r="C360" s="221" t="s">
        <v>1558</v>
      </c>
      <c r="D360" s="221" t="s">
        <v>204</v>
      </c>
      <c r="E360" s="222" t="s">
        <v>1194</v>
      </c>
      <c r="F360" s="223" t="s">
        <v>1195</v>
      </c>
      <c r="G360" s="224" t="s">
        <v>266</v>
      </c>
      <c r="H360" s="225">
        <v>30</v>
      </c>
      <c r="I360" s="226"/>
      <c r="J360" s="227">
        <f>ROUND(I360*H360,2)</f>
        <v>0</v>
      </c>
      <c r="K360" s="223" t="s">
        <v>1</v>
      </c>
      <c r="L360" s="44"/>
      <c r="M360" s="228" t="s">
        <v>1</v>
      </c>
      <c r="N360" s="229" t="s">
        <v>42</v>
      </c>
      <c r="O360" s="91"/>
      <c r="P360" s="230">
        <f>O360*H360</f>
        <v>0</v>
      </c>
      <c r="Q360" s="230">
        <v>0</v>
      </c>
      <c r="R360" s="230">
        <f>Q360*H360</f>
        <v>0</v>
      </c>
      <c r="S360" s="230">
        <v>0</v>
      </c>
      <c r="T360" s="231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2" t="s">
        <v>125</v>
      </c>
      <c r="AT360" s="232" t="s">
        <v>204</v>
      </c>
      <c r="AU360" s="232" t="s">
        <v>84</v>
      </c>
      <c r="AY360" s="17" t="s">
        <v>203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7" t="s">
        <v>84</v>
      </c>
      <c r="BK360" s="233">
        <f>ROUND(I360*H360,2)</f>
        <v>0</v>
      </c>
      <c r="BL360" s="17" t="s">
        <v>125</v>
      </c>
      <c r="BM360" s="232" t="s">
        <v>1559</v>
      </c>
    </row>
    <row r="361" s="2" customFormat="1">
      <c r="A361" s="38"/>
      <c r="B361" s="39"/>
      <c r="C361" s="40"/>
      <c r="D361" s="234" t="s">
        <v>210</v>
      </c>
      <c r="E361" s="40"/>
      <c r="F361" s="235" t="s">
        <v>1195</v>
      </c>
      <c r="G361" s="40"/>
      <c r="H361" s="40"/>
      <c r="I361" s="236"/>
      <c r="J361" s="40"/>
      <c r="K361" s="40"/>
      <c r="L361" s="44"/>
      <c r="M361" s="237"/>
      <c r="N361" s="238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210</v>
      </c>
      <c r="AU361" s="17" t="s">
        <v>84</v>
      </c>
    </row>
    <row r="362" s="11" customFormat="1" ht="25.92" customHeight="1">
      <c r="A362" s="11"/>
      <c r="B362" s="207"/>
      <c r="C362" s="208"/>
      <c r="D362" s="209" t="s">
        <v>76</v>
      </c>
      <c r="E362" s="210" t="s">
        <v>245</v>
      </c>
      <c r="F362" s="210" t="s">
        <v>246</v>
      </c>
      <c r="G362" s="208"/>
      <c r="H362" s="208"/>
      <c r="I362" s="211"/>
      <c r="J362" s="212">
        <f>BK362</f>
        <v>0</v>
      </c>
      <c r="K362" s="208"/>
      <c r="L362" s="213"/>
      <c r="M362" s="214"/>
      <c r="N362" s="215"/>
      <c r="O362" s="215"/>
      <c r="P362" s="216">
        <f>SUM(P363:P366)</f>
        <v>0</v>
      </c>
      <c r="Q362" s="215"/>
      <c r="R362" s="216">
        <f>SUM(R363:R366)</f>
        <v>0</v>
      </c>
      <c r="S362" s="215"/>
      <c r="T362" s="217">
        <f>SUM(T363:T366)</f>
        <v>0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218" t="s">
        <v>84</v>
      </c>
      <c r="AT362" s="219" t="s">
        <v>76</v>
      </c>
      <c r="AU362" s="219" t="s">
        <v>77</v>
      </c>
      <c r="AY362" s="218" t="s">
        <v>203</v>
      </c>
      <c r="BK362" s="220">
        <f>SUM(BK363:BK366)</f>
        <v>0</v>
      </c>
    </row>
    <row r="363" s="2" customFormat="1" ht="16.5" customHeight="1">
      <c r="A363" s="38"/>
      <c r="B363" s="39"/>
      <c r="C363" s="221" t="s">
        <v>1560</v>
      </c>
      <c r="D363" s="221" t="s">
        <v>204</v>
      </c>
      <c r="E363" s="222" t="s">
        <v>1312</v>
      </c>
      <c r="F363" s="223" t="s">
        <v>1313</v>
      </c>
      <c r="G363" s="224" t="s">
        <v>220</v>
      </c>
      <c r="H363" s="225">
        <v>1695.4359999999999</v>
      </c>
      <c r="I363" s="226"/>
      <c r="J363" s="227">
        <f>ROUND(I363*H363,2)</f>
        <v>0</v>
      </c>
      <c r="K363" s="223" t="s">
        <v>933</v>
      </c>
      <c r="L363" s="44"/>
      <c r="M363" s="228" t="s">
        <v>1</v>
      </c>
      <c r="N363" s="229" t="s">
        <v>42</v>
      </c>
      <c r="O363" s="91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2" t="s">
        <v>125</v>
      </c>
      <c r="AT363" s="232" t="s">
        <v>204</v>
      </c>
      <c r="AU363" s="232" t="s">
        <v>84</v>
      </c>
      <c r="AY363" s="17" t="s">
        <v>203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7" t="s">
        <v>84</v>
      </c>
      <c r="BK363" s="233">
        <f>ROUND(I363*H363,2)</f>
        <v>0</v>
      </c>
      <c r="BL363" s="17" t="s">
        <v>125</v>
      </c>
      <c r="BM363" s="232" t="s">
        <v>1561</v>
      </c>
    </row>
    <row r="364" s="2" customFormat="1">
      <c r="A364" s="38"/>
      <c r="B364" s="39"/>
      <c r="C364" s="40"/>
      <c r="D364" s="234" t="s">
        <v>210</v>
      </c>
      <c r="E364" s="40"/>
      <c r="F364" s="235" t="s">
        <v>1313</v>
      </c>
      <c r="G364" s="40"/>
      <c r="H364" s="40"/>
      <c r="I364" s="236"/>
      <c r="J364" s="40"/>
      <c r="K364" s="40"/>
      <c r="L364" s="44"/>
      <c r="M364" s="237"/>
      <c r="N364" s="238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210</v>
      </c>
      <c r="AU364" s="17" t="s">
        <v>84</v>
      </c>
    </row>
    <row r="365" s="12" customFormat="1">
      <c r="A365" s="12"/>
      <c r="B365" s="239"/>
      <c r="C365" s="240"/>
      <c r="D365" s="234" t="s">
        <v>268</v>
      </c>
      <c r="E365" s="241" t="s">
        <v>1</v>
      </c>
      <c r="F365" s="242" t="s">
        <v>1562</v>
      </c>
      <c r="G365" s="240"/>
      <c r="H365" s="243">
        <v>1695.4359999999999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49" t="s">
        <v>268</v>
      </c>
      <c r="AU365" s="249" t="s">
        <v>84</v>
      </c>
      <c r="AV365" s="12" t="s">
        <v>86</v>
      </c>
      <c r="AW365" s="12" t="s">
        <v>33</v>
      </c>
      <c r="AX365" s="12" t="s">
        <v>77</v>
      </c>
      <c r="AY365" s="249" t="s">
        <v>203</v>
      </c>
    </row>
    <row r="366" s="13" customFormat="1">
      <c r="A366" s="13"/>
      <c r="B366" s="250"/>
      <c r="C366" s="251"/>
      <c r="D366" s="234" t="s">
        <v>268</v>
      </c>
      <c r="E366" s="252" t="s">
        <v>1</v>
      </c>
      <c r="F366" s="253" t="s">
        <v>271</v>
      </c>
      <c r="G366" s="251"/>
      <c r="H366" s="254">
        <v>1695.4359999999999</v>
      </c>
      <c r="I366" s="255"/>
      <c r="J366" s="251"/>
      <c r="K366" s="251"/>
      <c r="L366" s="256"/>
      <c r="M366" s="297"/>
      <c r="N366" s="298"/>
      <c r="O366" s="298"/>
      <c r="P366" s="298"/>
      <c r="Q366" s="298"/>
      <c r="R366" s="298"/>
      <c r="S366" s="298"/>
      <c r="T366" s="29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268</v>
      </c>
      <c r="AU366" s="260" t="s">
        <v>84</v>
      </c>
      <c r="AV366" s="13" t="s">
        <v>125</v>
      </c>
      <c r="AW366" s="13" t="s">
        <v>33</v>
      </c>
      <c r="AX366" s="13" t="s">
        <v>84</v>
      </c>
      <c r="AY366" s="260" t="s">
        <v>203</v>
      </c>
    </row>
    <row r="367" s="2" customFormat="1" ht="6.96" customHeight="1">
      <c r="A367" s="38"/>
      <c r="B367" s="66"/>
      <c r="C367" s="67"/>
      <c r="D367" s="67"/>
      <c r="E367" s="67"/>
      <c r="F367" s="67"/>
      <c r="G367" s="67"/>
      <c r="H367" s="67"/>
      <c r="I367" s="67"/>
      <c r="J367" s="67"/>
      <c r="K367" s="67"/>
      <c r="L367" s="44"/>
      <c r="M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</row>
  </sheetData>
  <sheetProtection sheet="1" autoFilter="0" formatColumns="0" formatRows="0" objects="1" scenarios="1" spinCount="100000" saltValue="L3A8J6RlDrH7B9eB+TkogR+Nl7YxfIJvMDd9mwfpBkYDIqiQKh+/akkp+e2Bo+UQQBH0xCfM8VVMa/XqjaxktA==" hashValue="jJZEXc7aG2T8gMnSX1+Ot8LAJw7dQiaaCChbpGVIXPSDDyg+Vs50Ao7f+bYp94g3gRYwiPu7Cm0iY9lp6vJlFA==" algorithmName="SHA-512" password="CC35"/>
  <autoFilter ref="C130:K36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171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 s="1" customFormat="1" ht="12" customHeight="1">
      <c r="B8" s="20"/>
      <c r="D8" s="151" t="s">
        <v>173</v>
      </c>
      <c r="L8" s="20"/>
    </row>
    <row r="9" s="2" customFormat="1" ht="23.25" customHeight="1">
      <c r="A9" s="38"/>
      <c r="B9" s="44"/>
      <c r="C9" s="38"/>
      <c r="D9" s="38"/>
      <c r="E9" s="152" t="s">
        <v>174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175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4" t="s">
        <v>1563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5" t="str">
        <f>'Rekapitulace stavby'!AN8</f>
        <v>2. 5. 2024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34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1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37</v>
      </c>
      <c r="E32" s="38"/>
      <c r="F32" s="38"/>
      <c r="G32" s="38"/>
      <c r="H32" s="38"/>
      <c r="I32" s="38"/>
      <c r="J32" s="162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39</v>
      </c>
      <c r="G34" s="38"/>
      <c r="H34" s="38"/>
      <c r="I34" s="163" t="s">
        <v>38</v>
      </c>
      <c r="J34" s="163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3" t="s">
        <v>41</v>
      </c>
      <c r="E35" s="151" t="s">
        <v>42</v>
      </c>
      <c r="F35" s="164">
        <f>ROUND((SUM(BE121:BE124)),  2)</f>
        <v>0</v>
      </c>
      <c r="G35" s="38"/>
      <c r="H35" s="38"/>
      <c r="I35" s="165">
        <v>0.20999999999999999</v>
      </c>
      <c r="J35" s="164">
        <f>ROUND(((SUM(BE121:BE124))*I35),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ROUND((SUM(BF121:BF124)),  2)</f>
        <v>0</v>
      </c>
      <c r="G36" s="38"/>
      <c r="H36" s="38"/>
      <c r="I36" s="165">
        <v>0.12</v>
      </c>
      <c r="J36" s="164">
        <f>ROUND(((SUM(BF121:BF124))*I36),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ROUND((SUM(BG121:BG124)),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ROUND((SUM(BH121:BH124)),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ROUND((SUM(BI121:BI124)),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4" t="s">
        <v>174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175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VRN2 - Vedlejší a ostatní náklady - financováno z prostředků Města Tišnov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Tišnov</v>
      </c>
      <c r="G91" s="40"/>
      <c r="H91" s="40"/>
      <c r="I91" s="32" t="s">
        <v>22</v>
      </c>
      <c r="J91" s="79" t="str">
        <f>IF(J14="","",J14)</f>
        <v>2. 5. 2024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Tišnov, náměstí Míru 111, 666 01 Tišnov</v>
      </c>
      <c r="G93" s="40"/>
      <c r="H93" s="40"/>
      <c r="I93" s="32" t="s">
        <v>30</v>
      </c>
      <c r="J93" s="36" t="str">
        <f>E23</f>
        <v>Ing. Petr Velička autorizovaný architekt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Čiklová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180</v>
      </c>
      <c r="D96" s="187"/>
      <c r="E96" s="187"/>
      <c r="F96" s="187"/>
      <c r="G96" s="187"/>
      <c r="H96" s="187"/>
      <c r="I96" s="187"/>
      <c r="J96" s="188" t="s">
        <v>181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182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183</v>
      </c>
    </row>
    <row r="99" s="9" customFormat="1" ht="24.96" customHeight="1">
      <c r="A99" s="9"/>
      <c r="B99" s="190"/>
      <c r="C99" s="191"/>
      <c r="D99" s="192" t="s">
        <v>1564</v>
      </c>
      <c r="E99" s="193"/>
      <c r="F99" s="193"/>
      <c r="G99" s="193"/>
      <c r="H99" s="193"/>
      <c r="I99" s="193"/>
      <c r="J99" s="194">
        <f>J122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189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Revitalizace náměstí Míru v Tišnově, etapa 1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173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23.25" customHeight="1">
      <c r="A111" s="38"/>
      <c r="B111" s="39"/>
      <c r="C111" s="40"/>
      <c r="D111" s="40"/>
      <c r="E111" s="184" t="s">
        <v>174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175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E11</f>
        <v>VRN2 - Vedlejší a ostatní náklady - financováno z prostředků Města Tišnov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Tišnov</v>
      </c>
      <c r="G115" s="40"/>
      <c r="H115" s="40"/>
      <c r="I115" s="32" t="s">
        <v>22</v>
      </c>
      <c r="J115" s="79" t="str">
        <f>IF(J14="","",J14)</f>
        <v>2. 5. 2024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E17</f>
        <v>Město Tišnov, náměstí Míru 111, 666 01 Tišnov</v>
      </c>
      <c r="G117" s="40"/>
      <c r="H117" s="40"/>
      <c r="I117" s="32" t="s">
        <v>30</v>
      </c>
      <c r="J117" s="36" t="str">
        <f>E23</f>
        <v>Ing. Petr Velička autorizovaný architekt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34</v>
      </c>
      <c r="J118" s="36" t="str">
        <f>E26</f>
        <v>Čiklová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96"/>
      <c r="B120" s="197"/>
      <c r="C120" s="198" t="s">
        <v>190</v>
      </c>
      <c r="D120" s="199" t="s">
        <v>62</v>
      </c>
      <c r="E120" s="199" t="s">
        <v>58</v>
      </c>
      <c r="F120" s="199" t="s">
        <v>59</v>
      </c>
      <c r="G120" s="199" t="s">
        <v>191</v>
      </c>
      <c r="H120" s="199" t="s">
        <v>192</v>
      </c>
      <c r="I120" s="199" t="s">
        <v>193</v>
      </c>
      <c r="J120" s="199" t="s">
        <v>181</v>
      </c>
      <c r="K120" s="200" t="s">
        <v>194</v>
      </c>
      <c r="L120" s="201"/>
      <c r="M120" s="100" t="s">
        <v>1</v>
      </c>
      <c r="N120" s="101" t="s">
        <v>41</v>
      </c>
      <c r="O120" s="101" t="s">
        <v>195</v>
      </c>
      <c r="P120" s="101" t="s">
        <v>196</v>
      </c>
      <c r="Q120" s="101" t="s">
        <v>197</v>
      </c>
      <c r="R120" s="101" t="s">
        <v>198</v>
      </c>
      <c r="S120" s="101" t="s">
        <v>199</v>
      </c>
      <c r="T120" s="102" t="s">
        <v>200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8"/>
      <c r="B121" s="39"/>
      <c r="C121" s="107" t="s">
        <v>201</v>
      </c>
      <c r="D121" s="40"/>
      <c r="E121" s="40"/>
      <c r="F121" s="40"/>
      <c r="G121" s="40"/>
      <c r="H121" s="40"/>
      <c r="I121" s="40"/>
      <c r="J121" s="202">
        <f>BK121</f>
        <v>0</v>
      </c>
      <c r="K121" s="40"/>
      <c r="L121" s="44"/>
      <c r="M121" s="103"/>
      <c r="N121" s="203"/>
      <c r="O121" s="104"/>
      <c r="P121" s="204">
        <f>P122</f>
        <v>0</v>
      </c>
      <c r="Q121" s="104"/>
      <c r="R121" s="204">
        <f>R122</f>
        <v>0</v>
      </c>
      <c r="S121" s="104"/>
      <c r="T121" s="20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183</v>
      </c>
      <c r="BK121" s="206">
        <f>BK122</f>
        <v>0</v>
      </c>
    </row>
    <row r="122" s="11" customFormat="1" ht="25.92" customHeight="1">
      <c r="A122" s="11"/>
      <c r="B122" s="207"/>
      <c r="C122" s="208"/>
      <c r="D122" s="209" t="s">
        <v>76</v>
      </c>
      <c r="E122" s="210" t="s">
        <v>1565</v>
      </c>
      <c r="F122" s="210" t="s">
        <v>1566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SUM(P123:P124)</f>
        <v>0</v>
      </c>
      <c r="Q122" s="215"/>
      <c r="R122" s="216">
        <f>SUM(R123:R124)</f>
        <v>0</v>
      </c>
      <c r="S122" s="215"/>
      <c r="T122" s="217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8" t="s">
        <v>224</v>
      </c>
      <c r="AT122" s="219" t="s">
        <v>76</v>
      </c>
      <c r="AU122" s="219" t="s">
        <v>77</v>
      </c>
      <c r="AY122" s="218" t="s">
        <v>203</v>
      </c>
      <c r="BK122" s="220">
        <f>SUM(BK123:BK124)</f>
        <v>0</v>
      </c>
    </row>
    <row r="123" s="2" customFormat="1" ht="33" customHeight="1">
      <c r="A123" s="38"/>
      <c r="B123" s="39"/>
      <c r="C123" s="221" t="s">
        <v>84</v>
      </c>
      <c r="D123" s="221" t="s">
        <v>204</v>
      </c>
      <c r="E123" s="222" t="s">
        <v>1567</v>
      </c>
      <c r="F123" s="223" t="s">
        <v>1568</v>
      </c>
      <c r="G123" s="224" t="s">
        <v>1045</v>
      </c>
      <c r="H123" s="225">
        <v>1</v>
      </c>
      <c r="I123" s="226"/>
      <c r="J123" s="227">
        <f>ROUND(I123*H123,2)</f>
        <v>0</v>
      </c>
      <c r="K123" s="223" t="s">
        <v>1</v>
      </c>
      <c r="L123" s="44"/>
      <c r="M123" s="228" t="s">
        <v>1</v>
      </c>
      <c r="N123" s="229" t="s">
        <v>42</v>
      </c>
      <c r="O123" s="91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2" t="s">
        <v>1569</v>
      </c>
      <c r="AT123" s="232" t="s">
        <v>204</v>
      </c>
      <c r="AU123" s="232" t="s">
        <v>84</v>
      </c>
      <c r="AY123" s="17" t="s">
        <v>203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84</v>
      </c>
      <c r="BK123" s="233">
        <f>ROUND(I123*H123,2)</f>
        <v>0</v>
      </c>
      <c r="BL123" s="17" t="s">
        <v>1569</v>
      </c>
      <c r="BM123" s="232" t="s">
        <v>1570</v>
      </c>
    </row>
    <row r="124" s="2" customFormat="1">
      <c r="A124" s="38"/>
      <c r="B124" s="39"/>
      <c r="C124" s="40"/>
      <c r="D124" s="234" t="s">
        <v>210</v>
      </c>
      <c r="E124" s="40"/>
      <c r="F124" s="235" t="s">
        <v>1568</v>
      </c>
      <c r="G124" s="40"/>
      <c r="H124" s="40"/>
      <c r="I124" s="236"/>
      <c r="J124" s="40"/>
      <c r="K124" s="40"/>
      <c r="L124" s="44"/>
      <c r="M124" s="271"/>
      <c r="N124" s="272"/>
      <c r="O124" s="273"/>
      <c r="P124" s="273"/>
      <c r="Q124" s="273"/>
      <c r="R124" s="273"/>
      <c r="S124" s="273"/>
      <c r="T124" s="274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210</v>
      </c>
      <c r="AU124" s="17" t="s">
        <v>84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zwUoI3TqCujcr0Jd/7rRVnNhFFzXZhW5wuzzz0uyeWQ+csehZ6gzwmwalMeWlZ+IKoLOg5nnkUerkyv0zEuUtw==" hashValue="l7moxcA3fcW1pbeMdn0mkJdnCCEt8vb5MPB1FOGyDrfVBk92/Nwn6MwkT4Ozy+FgZWTW9VhgSoNkKFeFw5WXlg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281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ROUND(J129,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ROUND((SUM(BE129:BE156)),  2)</f>
        <v>0</v>
      </c>
      <c r="G37" s="38"/>
      <c r="H37" s="38"/>
      <c r="I37" s="165">
        <v>0.20999999999999999</v>
      </c>
      <c r="J37" s="164">
        <f>ROUND(((SUM(BE129:BE156))*I37),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ROUND((SUM(BF129:BF156)),  2)</f>
        <v>0</v>
      </c>
      <c r="G38" s="38"/>
      <c r="H38" s="38"/>
      <c r="I38" s="165">
        <v>0.12</v>
      </c>
      <c r="J38" s="164">
        <f>ROUND(((SUM(BF129:BF156))*I38),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ROUND((SUM(BG129:BG156)),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ROUND((SUM(BH129:BH156)),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ROUND((SUM(BI129:BI156)),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112D-2 - SO 01.2 - Veřejná prostranství - Úpravy fasád a vstupů - Nám. Míru – č.p. 1706 snížení terénu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J129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282</v>
      </c>
      <c r="E101" s="193"/>
      <c r="F101" s="193"/>
      <c r="G101" s="193"/>
      <c r="H101" s="193"/>
      <c r="I101" s="193"/>
      <c r="J101" s="194">
        <f>J130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185</v>
      </c>
      <c r="E102" s="193"/>
      <c r="F102" s="193"/>
      <c r="G102" s="193"/>
      <c r="H102" s="193"/>
      <c r="I102" s="193"/>
      <c r="J102" s="194">
        <f>J133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186</v>
      </c>
      <c r="E103" s="193"/>
      <c r="F103" s="193"/>
      <c r="G103" s="193"/>
      <c r="H103" s="193"/>
      <c r="I103" s="193"/>
      <c r="J103" s="194">
        <f>J138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187</v>
      </c>
      <c r="E104" s="193"/>
      <c r="F104" s="193"/>
      <c r="G104" s="193"/>
      <c r="H104" s="193"/>
      <c r="I104" s="193"/>
      <c r="J104" s="194">
        <f>J141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283</v>
      </c>
      <c r="E105" s="193"/>
      <c r="F105" s="193"/>
      <c r="G105" s="193"/>
      <c r="H105" s="193"/>
      <c r="I105" s="193"/>
      <c r="J105" s="194">
        <f>J146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189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Revitalizace náměstí Míru v Tišnově, etapa 1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173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1" customFormat="1" ht="23.25" customHeight="1">
      <c r="B117" s="21"/>
      <c r="C117" s="22"/>
      <c r="D117" s="22"/>
      <c r="E117" s="184" t="s">
        <v>174</v>
      </c>
      <c r="F117" s="22"/>
      <c r="G117" s="22"/>
      <c r="H117" s="22"/>
      <c r="I117" s="22"/>
      <c r="J117" s="22"/>
      <c r="K117" s="22"/>
      <c r="L117" s="20"/>
    </row>
    <row r="118" s="1" customFormat="1" ht="12" customHeight="1">
      <c r="B118" s="21"/>
      <c r="C118" s="32" t="s">
        <v>175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5" t="s">
        <v>176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177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30" customHeight="1">
      <c r="A121" s="38"/>
      <c r="B121" s="39"/>
      <c r="C121" s="40"/>
      <c r="D121" s="40"/>
      <c r="E121" s="76" t="str">
        <f>E13</f>
        <v>112D-2 - SO 01.2 - Veřejná prostranství - Úpravy fasád a vstupů - Nám. Míru – č.p. 1706 snížení terénu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F16</f>
        <v>Tišnov</v>
      </c>
      <c r="G123" s="40"/>
      <c r="H123" s="40"/>
      <c r="I123" s="32" t="s">
        <v>22</v>
      </c>
      <c r="J123" s="79" t="str">
        <f>IF(J16="","",J16)</f>
        <v>2. 5. 2024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E19</f>
        <v>Město Tišnov, náměstí Míru 111, 666 01 Tišnov</v>
      </c>
      <c r="G125" s="40"/>
      <c r="H125" s="40"/>
      <c r="I125" s="32" t="s">
        <v>30</v>
      </c>
      <c r="J125" s="36" t="str">
        <f>E25</f>
        <v>Ing. Petr Velička autorizovaný architekt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IF(E22="","",E22)</f>
        <v>Vyplň údaj</v>
      </c>
      <c r="G126" s="40"/>
      <c r="H126" s="40"/>
      <c r="I126" s="32" t="s">
        <v>34</v>
      </c>
      <c r="J126" s="36" t="str">
        <f>E28</f>
        <v>Čiklová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0" customFormat="1" ht="29.28" customHeight="1">
      <c r="A128" s="196"/>
      <c r="B128" s="197"/>
      <c r="C128" s="198" t="s">
        <v>190</v>
      </c>
      <c r="D128" s="199" t="s">
        <v>62</v>
      </c>
      <c r="E128" s="199" t="s">
        <v>58</v>
      </c>
      <c r="F128" s="199" t="s">
        <v>59</v>
      </c>
      <c r="G128" s="199" t="s">
        <v>191</v>
      </c>
      <c r="H128" s="199" t="s">
        <v>192</v>
      </c>
      <c r="I128" s="199" t="s">
        <v>193</v>
      </c>
      <c r="J128" s="199" t="s">
        <v>181</v>
      </c>
      <c r="K128" s="200" t="s">
        <v>194</v>
      </c>
      <c r="L128" s="201"/>
      <c r="M128" s="100" t="s">
        <v>1</v>
      </c>
      <c r="N128" s="101" t="s">
        <v>41</v>
      </c>
      <c r="O128" s="101" t="s">
        <v>195</v>
      </c>
      <c r="P128" s="101" t="s">
        <v>196</v>
      </c>
      <c r="Q128" s="101" t="s">
        <v>197</v>
      </c>
      <c r="R128" s="101" t="s">
        <v>198</v>
      </c>
      <c r="S128" s="101" t="s">
        <v>199</v>
      </c>
      <c r="T128" s="102" t="s">
        <v>200</v>
      </c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</row>
    <row r="129" s="2" customFormat="1" ht="22.8" customHeight="1">
      <c r="A129" s="38"/>
      <c r="B129" s="39"/>
      <c r="C129" s="107" t="s">
        <v>201</v>
      </c>
      <c r="D129" s="40"/>
      <c r="E129" s="40"/>
      <c r="F129" s="40"/>
      <c r="G129" s="40"/>
      <c r="H129" s="40"/>
      <c r="I129" s="40"/>
      <c r="J129" s="202">
        <f>BK129</f>
        <v>0</v>
      </c>
      <c r="K129" s="40"/>
      <c r="L129" s="44"/>
      <c r="M129" s="103"/>
      <c r="N129" s="203"/>
      <c r="O129" s="104"/>
      <c r="P129" s="204">
        <f>P130+P133+P138+P141+P146</f>
        <v>0</v>
      </c>
      <c r="Q129" s="104"/>
      <c r="R129" s="204">
        <f>R130+R133+R138+R141+R146</f>
        <v>0</v>
      </c>
      <c r="S129" s="104"/>
      <c r="T129" s="205">
        <f>T130+T133+T138+T141+T146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183</v>
      </c>
      <c r="BK129" s="206">
        <f>BK130+BK133+BK138+BK141+BK146</f>
        <v>0</v>
      </c>
    </row>
    <row r="130" s="11" customFormat="1" ht="25.92" customHeight="1">
      <c r="A130" s="11"/>
      <c r="B130" s="207"/>
      <c r="C130" s="208"/>
      <c r="D130" s="209" t="s">
        <v>76</v>
      </c>
      <c r="E130" s="210" t="s">
        <v>94</v>
      </c>
      <c r="F130" s="210" t="s">
        <v>284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SUM(P131:P132)</f>
        <v>0</v>
      </c>
      <c r="Q130" s="215"/>
      <c r="R130" s="216">
        <f>SUM(R131:R132)</f>
        <v>0</v>
      </c>
      <c r="S130" s="215"/>
      <c r="T130" s="217">
        <f>SUM(T131:T132)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8" t="s">
        <v>84</v>
      </c>
      <c r="AT130" s="219" t="s">
        <v>76</v>
      </c>
      <c r="AU130" s="219" t="s">
        <v>77</v>
      </c>
      <c r="AY130" s="218" t="s">
        <v>203</v>
      </c>
      <c r="BK130" s="220">
        <f>SUM(BK131:BK132)</f>
        <v>0</v>
      </c>
    </row>
    <row r="131" s="2" customFormat="1" ht="24.15" customHeight="1">
      <c r="A131" s="38"/>
      <c r="B131" s="39"/>
      <c r="C131" s="221" t="s">
        <v>84</v>
      </c>
      <c r="D131" s="221" t="s">
        <v>204</v>
      </c>
      <c r="E131" s="222" t="s">
        <v>285</v>
      </c>
      <c r="F131" s="223" t="s">
        <v>286</v>
      </c>
      <c r="G131" s="224" t="s">
        <v>227</v>
      </c>
      <c r="H131" s="225">
        <v>0.59999999999999998</v>
      </c>
      <c r="I131" s="226"/>
      <c r="J131" s="227">
        <f>ROUND(I131*H131,2)</f>
        <v>0</v>
      </c>
      <c r="K131" s="223" t="s">
        <v>1</v>
      </c>
      <c r="L131" s="44"/>
      <c r="M131" s="228" t="s">
        <v>1</v>
      </c>
      <c r="N131" s="229" t="s">
        <v>42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125</v>
      </c>
      <c r="AT131" s="232" t="s">
        <v>204</v>
      </c>
      <c r="AU131" s="232" t="s">
        <v>84</v>
      </c>
      <c r="AY131" s="17" t="s">
        <v>203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84</v>
      </c>
      <c r="BK131" s="233">
        <f>ROUND(I131*H131,2)</f>
        <v>0</v>
      </c>
      <c r="BL131" s="17" t="s">
        <v>125</v>
      </c>
      <c r="BM131" s="232" t="s">
        <v>287</v>
      </c>
    </row>
    <row r="132" s="2" customFormat="1">
      <c r="A132" s="38"/>
      <c r="B132" s="39"/>
      <c r="C132" s="40"/>
      <c r="D132" s="234" t="s">
        <v>210</v>
      </c>
      <c r="E132" s="40"/>
      <c r="F132" s="235" t="s">
        <v>286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210</v>
      </c>
      <c r="AU132" s="17" t="s">
        <v>84</v>
      </c>
    </row>
    <row r="133" s="11" customFormat="1" ht="25.92" customHeight="1">
      <c r="A133" s="11"/>
      <c r="B133" s="207"/>
      <c r="C133" s="208"/>
      <c r="D133" s="209" t="s">
        <v>76</v>
      </c>
      <c r="E133" s="210" t="s">
        <v>222</v>
      </c>
      <c r="F133" s="210" t="s">
        <v>223</v>
      </c>
      <c r="G133" s="208"/>
      <c r="H133" s="208"/>
      <c r="I133" s="211"/>
      <c r="J133" s="212">
        <f>BK133</f>
        <v>0</v>
      </c>
      <c r="K133" s="208"/>
      <c r="L133" s="213"/>
      <c r="M133" s="214"/>
      <c r="N133" s="215"/>
      <c r="O133" s="215"/>
      <c r="P133" s="216">
        <f>SUM(P134:P137)</f>
        <v>0</v>
      </c>
      <c r="Q133" s="215"/>
      <c r="R133" s="216">
        <f>SUM(R134:R137)</f>
        <v>0</v>
      </c>
      <c r="S133" s="215"/>
      <c r="T133" s="217">
        <f>SUM(T134:T137)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8" t="s">
        <v>84</v>
      </c>
      <c r="AT133" s="219" t="s">
        <v>76</v>
      </c>
      <c r="AU133" s="219" t="s">
        <v>77</v>
      </c>
      <c r="AY133" s="218" t="s">
        <v>203</v>
      </c>
      <c r="BK133" s="220">
        <f>SUM(BK134:BK137)</f>
        <v>0</v>
      </c>
    </row>
    <row r="134" s="2" customFormat="1" ht="24.15" customHeight="1">
      <c r="A134" s="38"/>
      <c r="B134" s="39"/>
      <c r="C134" s="221" t="s">
        <v>86</v>
      </c>
      <c r="D134" s="221" t="s">
        <v>204</v>
      </c>
      <c r="E134" s="222" t="s">
        <v>234</v>
      </c>
      <c r="F134" s="223" t="s">
        <v>235</v>
      </c>
      <c r="G134" s="224" t="s">
        <v>227</v>
      </c>
      <c r="H134" s="225">
        <v>7</v>
      </c>
      <c r="I134" s="226"/>
      <c r="J134" s="227">
        <f>ROUND(I134*H134,2)</f>
        <v>0</v>
      </c>
      <c r="K134" s="223" t="s">
        <v>208</v>
      </c>
      <c r="L134" s="44"/>
      <c r="M134" s="228" t="s">
        <v>1</v>
      </c>
      <c r="N134" s="229" t="s">
        <v>42</v>
      </c>
      <c r="O134" s="91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125</v>
      </c>
      <c r="AT134" s="232" t="s">
        <v>204</v>
      </c>
      <c r="AU134" s="232" t="s">
        <v>84</v>
      </c>
      <c r="AY134" s="17" t="s">
        <v>203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84</v>
      </c>
      <c r="BK134" s="233">
        <f>ROUND(I134*H134,2)</f>
        <v>0</v>
      </c>
      <c r="BL134" s="17" t="s">
        <v>125</v>
      </c>
      <c r="BM134" s="232" t="s">
        <v>288</v>
      </c>
    </row>
    <row r="135" s="2" customFormat="1">
      <c r="A135" s="38"/>
      <c r="B135" s="39"/>
      <c r="C135" s="40"/>
      <c r="D135" s="234" t="s">
        <v>210</v>
      </c>
      <c r="E135" s="40"/>
      <c r="F135" s="235" t="s">
        <v>235</v>
      </c>
      <c r="G135" s="40"/>
      <c r="H135" s="40"/>
      <c r="I135" s="236"/>
      <c r="J135" s="40"/>
      <c r="K135" s="40"/>
      <c r="L135" s="44"/>
      <c r="M135" s="237"/>
      <c r="N135" s="23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210</v>
      </c>
      <c r="AU135" s="17" t="s">
        <v>84</v>
      </c>
    </row>
    <row r="136" s="2" customFormat="1" ht="16.5" customHeight="1">
      <c r="A136" s="38"/>
      <c r="B136" s="39"/>
      <c r="C136" s="221" t="s">
        <v>94</v>
      </c>
      <c r="D136" s="221" t="s">
        <v>204</v>
      </c>
      <c r="E136" s="222" t="s">
        <v>242</v>
      </c>
      <c r="F136" s="223" t="s">
        <v>243</v>
      </c>
      <c r="G136" s="224" t="s">
        <v>227</v>
      </c>
      <c r="H136" s="225">
        <v>7</v>
      </c>
      <c r="I136" s="226"/>
      <c r="J136" s="227">
        <f>ROUND(I136*H136,2)</f>
        <v>0</v>
      </c>
      <c r="K136" s="223" t="s">
        <v>208</v>
      </c>
      <c r="L136" s="44"/>
      <c r="M136" s="228" t="s">
        <v>1</v>
      </c>
      <c r="N136" s="229" t="s">
        <v>42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125</v>
      </c>
      <c r="AT136" s="232" t="s">
        <v>204</v>
      </c>
      <c r="AU136" s="232" t="s">
        <v>84</v>
      </c>
      <c r="AY136" s="17" t="s">
        <v>203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84</v>
      </c>
      <c r="BK136" s="233">
        <f>ROUND(I136*H136,2)</f>
        <v>0</v>
      </c>
      <c r="BL136" s="17" t="s">
        <v>125</v>
      </c>
      <c r="BM136" s="232" t="s">
        <v>289</v>
      </c>
    </row>
    <row r="137" s="2" customFormat="1">
      <c r="A137" s="38"/>
      <c r="B137" s="39"/>
      <c r="C137" s="40"/>
      <c r="D137" s="234" t="s">
        <v>210</v>
      </c>
      <c r="E137" s="40"/>
      <c r="F137" s="235" t="s">
        <v>243</v>
      </c>
      <c r="G137" s="40"/>
      <c r="H137" s="40"/>
      <c r="I137" s="236"/>
      <c r="J137" s="40"/>
      <c r="K137" s="40"/>
      <c r="L137" s="44"/>
      <c r="M137" s="237"/>
      <c r="N137" s="23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210</v>
      </c>
      <c r="AU137" s="17" t="s">
        <v>84</v>
      </c>
    </row>
    <row r="138" s="11" customFormat="1" ht="25.92" customHeight="1">
      <c r="A138" s="11"/>
      <c r="B138" s="207"/>
      <c r="C138" s="208"/>
      <c r="D138" s="209" t="s">
        <v>76</v>
      </c>
      <c r="E138" s="210" t="s">
        <v>245</v>
      </c>
      <c r="F138" s="210" t="s">
        <v>246</v>
      </c>
      <c r="G138" s="208"/>
      <c r="H138" s="208"/>
      <c r="I138" s="211"/>
      <c r="J138" s="21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8" t="s">
        <v>84</v>
      </c>
      <c r="AT138" s="219" t="s">
        <v>76</v>
      </c>
      <c r="AU138" s="219" t="s">
        <v>77</v>
      </c>
      <c r="AY138" s="218" t="s">
        <v>203</v>
      </c>
      <c r="BK138" s="220">
        <f>SUM(BK139:BK140)</f>
        <v>0</v>
      </c>
    </row>
    <row r="139" s="2" customFormat="1" ht="21.75" customHeight="1">
      <c r="A139" s="38"/>
      <c r="B139" s="39"/>
      <c r="C139" s="221" t="s">
        <v>125</v>
      </c>
      <c r="D139" s="221" t="s">
        <v>204</v>
      </c>
      <c r="E139" s="222" t="s">
        <v>248</v>
      </c>
      <c r="F139" s="223" t="s">
        <v>249</v>
      </c>
      <c r="G139" s="224" t="s">
        <v>220</v>
      </c>
      <c r="H139" s="225">
        <v>0.39100000000000001</v>
      </c>
      <c r="I139" s="226"/>
      <c r="J139" s="227">
        <f>ROUND(I139*H139,2)</f>
        <v>0</v>
      </c>
      <c r="K139" s="223" t="s">
        <v>208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84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290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249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84</v>
      </c>
    </row>
    <row r="141" s="11" customFormat="1" ht="25.92" customHeight="1">
      <c r="A141" s="11"/>
      <c r="B141" s="207"/>
      <c r="C141" s="208"/>
      <c r="D141" s="209" t="s">
        <v>76</v>
      </c>
      <c r="E141" s="210" t="s">
        <v>251</v>
      </c>
      <c r="F141" s="210" t="s">
        <v>252</v>
      </c>
      <c r="G141" s="208"/>
      <c r="H141" s="208"/>
      <c r="I141" s="211"/>
      <c r="J141" s="212">
        <f>BK141</f>
        <v>0</v>
      </c>
      <c r="K141" s="208"/>
      <c r="L141" s="213"/>
      <c r="M141" s="214"/>
      <c r="N141" s="215"/>
      <c r="O141" s="215"/>
      <c r="P141" s="216">
        <f>SUM(P142:P145)</f>
        <v>0</v>
      </c>
      <c r="Q141" s="215"/>
      <c r="R141" s="216">
        <f>SUM(R142:R145)</f>
        <v>0</v>
      </c>
      <c r="S141" s="215"/>
      <c r="T141" s="217">
        <f>SUM(T142:T145)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8" t="s">
        <v>86</v>
      </c>
      <c r="AT141" s="219" t="s">
        <v>76</v>
      </c>
      <c r="AU141" s="219" t="s">
        <v>77</v>
      </c>
      <c r="AY141" s="218" t="s">
        <v>203</v>
      </c>
      <c r="BK141" s="220">
        <f>SUM(BK142:BK145)</f>
        <v>0</v>
      </c>
    </row>
    <row r="142" s="2" customFormat="1" ht="16.5" customHeight="1">
      <c r="A142" s="38"/>
      <c r="B142" s="39"/>
      <c r="C142" s="221" t="s">
        <v>224</v>
      </c>
      <c r="D142" s="221" t="s">
        <v>204</v>
      </c>
      <c r="E142" s="222" t="s">
        <v>254</v>
      </c>
      <c r="F142" s="223" t="s">
        <v>255</v>
      </c>
      <c r="G142" s="224" t="s">
        <v>227</v>
      </c>
      <c r="H142" s="225">
        <v>12.5</v>
      </c>
      <c r="I142" s="226"/>
      <c r="J142" s="227">
        <f>ROUND(I142*H142,2)</f>
        <v>0</v>
      </c>
      <c r="K142" s="223" t="s">
        <v>208</v>
      </c>
      <c r="L142" s="44"/>
      <c r="M142" s="228" t="s">
        <v>1</v>
      </c>
      <c r="N142" s="229" t="s">
        <v>42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256</v>
      </c>
      <c r="AT142" s="232" t="s">
        <v>204</v>
      </c>
      <c r="AU142" s="232" t="s">
        <v>84</v>
      </c>
      <c r="AY142" s="17" t="s">
        <v>203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84</v>
      </c>
      <c r="BK142" s="233">
        <f>ROUND(I142*H142,2)</f>
        <v>0</v>
      </c>
      <c r="BL142" s="17" t="s">
        <v>256</v>
      </c>
      <c r="BM142" s="232" t="s">
        <v>291</v>
      </c>
    </row>
    <row r="143" s="2" customFormat="1">
      <c r="A143" s="38"/>
      <c r="B143" s="39"/>
      <c r="C143" s="40"/>
      <c r="D143" s="234" t="s">
        <v>210</v>
      </c>
      <c r="E143" s="40"/>
      <c r="F143" s="235" t="s">
        <v>255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210</v>
      </c>
      <c r="AU143" s="17" t="s">
        <v>84</v>
      </c>
    </row>
    <row r="144" s="2" customFormat="1" ht="21.75" customHeight="1">
      <c r="A144" s="38"/>
      <c r="B144" s="39"/>
      <c r="C144" s="221" t="s">
        <v>229</v>
      </c>
      <c r="D144" s="221" t="s">
        <v>204</v>
      </c>
      <c r="E144" s="222" t="s">
        <v>258</v>
      </c>
      <c r="F144" s="223" t="s">
        <v>259</v>
      </c>
      <c r="G144" s="224" t="s">
        <v>220</v>
      </c>
      <c r="H144" s="225">
        <v>0.0030000000000000001</v>
      </c>
      <c r="I144" s="226"/>
      <c r="J144" s="227">
        <f>ROUND(I144*H144,2)</f>
        <v>0</v>
      </c>
      <c r="K144" s="223" t="s">
        <v>208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256</v>
      </c>
      <c r="AT144" s="232" t="s">
        <v>204</v>
      </c>
      <c r="AU144" s="232" t="s">
        <v>84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256</v>
      </c>
      <c r="BM144" s="232" t="s">
        <v>292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259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84</v>
      </c>
    </row>
    <row r="146" s="11" customFormat="1" ht="25.92" customHeight="1">
      <c r="A146" s="11"/>
      <c r="B146" s="207"/>
      <c r="C146" s="208"/>
      <c r="D146" s="209" t="s">
        <v>76</v>
      </c>
      <c r="E146" s="210" t="s">
        <v>293</v>
      </c>
      <c r="F146" s="210" t="s">
        <v>294</v>
      </c>
      <c r="G146" s="208"/>
      <c r="H146" s="208"/>
      <c r="I146" s="211"/>
      <c r="J146" s="212">
        <f>BK146</f>
        <v>0</v>
      </c>
      <c r="K146" s="208"/>
      <c r="L146" s="213"/>
      <c r="M146" s="214"/>
      <c r="N146" s="215"/>
      <c r="O146" s="215"/>
      <c r="P146" s="216">
        <f>SUM(P147:P156)</f>
        <v>0</v>
      </c>
      <c r="Q146" s="215"/>
      <c r="R146" s="216">
        <f>SUM(R147:R156)</f>
        <v>0</v>
      </c>
      <c r="S146" s="215"/>
      <c r="T146" s="217">
        <f>SUM(T147:T156)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8" t="s">
        <v>86</v>
      </c>
      <c r="AT146" s="219" t="s">
        <v>76</v>
      </c>
      <c r="AU146" s="219" t="s">
        <v>77</v>
      </c>
      <c r="AY146" s="218" t="s">
        <v>203</v>
      </c>
      <c r="BK146" s="220">
        <f>SUM(BK147:BK156)</f>
        <v>0</v>
      </c>
    </row>
    <row r="147" s="2" customFormat="1" ht="21.75" customHeight="1">
      <c r="A147" s="38"/>
      <c r="B147" s="39"/>
      <c r="C147" s="221" t="s">
        <v>233</v>
      </c>
      <c r="D147" s="221" t="s">
        <v>204</v>
      </c>
      <c r="E147" s="222" t="s">
        <v>295</v>
      </c>
      <c r="F147" s="223" t="s">
        <v>296</v>
      </c>
      <c r="G147" s="224" t="s">
        <v>266</v>
      </c>
      <c r="H147" s="225">
        <v>440</v>
      </c>
      <c r="I147" s="226"/>
      <c r="J147" s="227">
        <f>ROUND(I147*H147,2)</f>
        <v>0</v>
      </c>
      <c r="K147" s="223" t="s">
        <v>208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256</v>
      </c>
      <c r="AT147" s="232" t="s">
        <v>204</v>
      </c>
      <c r="AU147" s="232" t="s">
        <v>84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256</v>
      </c>
      <c r="BM147" s="232" t="s">
        <v>297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296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84</v>
      </c>
    </row>
    <row r="149" s="2" customFormat="1" ht="16.5" customHeight="1">
      <c r="A149" s="38"/>
      <c r="B149" s="39"/>
      <c r="C149" s="221" t="s">
        <v>237</v>
      </c>
      <c r="D149" s="221" t="s">
        <v>204</v>
      </c>
      <c r="E149" s="222" t="s">
        <v>298</v>
      </c>
      <c r="F149" s="223" t="s">
        <v>299</v>
      </c>
      <c r="G149" s="224" t="s">
        <v>227</v>
      </c>
      <c r="H149" s="225">
        <v>7</v>
      </c>
      <c r="I149" s="226"/>
      <c r="J149" s="227">
        <f>ROUND(I149*H149,2)</f>
        <v>0</v>
      </c>
      <c r="K149" s="223" t="s">
        <v>208</v>
      </c>
      <c r="L149" s="44"/>
      <c r="M149" s="228" t="s">
        <v>1</v>
      </c>
      <c r="N149" s="229" t="s">
        <v>42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256</v>
      </c>
      <c r="AT149" s="232" t="s">
        <v>204</v>
      </c>
      <c r="AU149" s="232" t="s">
        <v>84</v>
      </c>
      <c r="AY149" s="17" t="s">
        <v>203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84</v>
      </c>
      <c r="BK149" s="233">
        <f>ROUND(I149*H149,2)</f>
        <v>0</v>
      </c>
      <c r="BL149" s="17" t="s">
        <v>256</v>
      </c>
      <c r="BM149" s="232" t="s">
        <v>300</v>
      </c>
    </row>
    <row r="150" s="2" customFormat="1">
      <c r="A150" s="38"/>
      <c r="B150" s="39"/>
      <c r="C150" s="40"/>
      <c r="D150" s="234" t="s">
        <v>210</v>
      </c>
      <c r="E150" s="40"/>
      <c r="F150" s="235" t="s">
        <v>299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210</v>
      </c>
      <c r="AU150" s="17" t="s">
        <v>84</v>
      </c>
    </row>
    <row r="151" s="2" customFormat="1" ht="21.75" customHeight="1">
      <c r="A151" s="38"/>
      <c r="B151" s="39"/>
      <c r="C151" s="221" t="s">
        <v>241</v>
      </c>
      <c r="D151" s="221" t="s">
        <v>204</v>
      </c>
      <c r="E151" s="222" t="s">
        <v>301</v>
      </c>
      <c r="F151" s="223" t="s">
        <v>302</v>
      </c>
      <c r="G151" s="224" t="s">
        <v>227</v>
      </c>
      <c r="H151" s="225">
        <v>7</v>
      </c>
      <c r="I151" s="226"/>
      <c r="J151" s="227">
        <f>ROUND(I151*H151,2)</f>
        <v>0</v>
      </c>
      <c r="K151" s="223" t="s">
        <v>208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256</v>
      </c>
      <c r="AT151" s="232" t="s">
        <v>204</v>
      </c>
      <c r="AU151" s="232" t="s">
        <v>84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256</v>
      </c>
      <c r="BM151" s="232" t="s">
        <v>303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302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84</v>
      </c>
    </row>
    <row r="153" s="2" customFormat="1" ht="21.75" customHeight="1">
      <c r="A153" s="38"/>
      <c r="B153" s="39"/>
      <c r="C153" s="221" t="s">
        <v>247</v>
      </c>
      <c r="D153" s="221" t="s">
        <v>204</v>
      </c>
      <c r="E153" s="222" t="s">
        <v>304</v>
      </c>
      <c r="F153" s="223" t="s">
        <v>305</v>
      </c>
      <c r="G153" s="224" t="s">
        <v>227</v>
      </c>
      <c r="H153" s="225">
        <v>7</v>
      </c>
      <c r="I153" s="226"/>
      <c r="J153" s="227">
        <f>ROUND(I153*H153,2)</f>
        <v>0</v>
      </c>
      <c r="K153" s="223" t="s">
        <v>208</v>
      </c>
      <c r="L153" s="44"/>
      <c r="M153" s="228" t="s">
        <v>1</v>
      </c>
      <c r="N153" s="229" t="s">
        <v>42</v>
      </c>
      <c r="O153" s="91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256</v>
      </c>
      <c r="AT153" s="232" t="s">
        <v>204</v>
      </c>
      <c r="AU153" s="232" t="s">
        <v>84</v>
      </c>
      <c r="AY153" s="17" t="s">
        <v>203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84</v>
      </c>
      <c r="BK153" s="233">
        <f>ROUND(I153*H153,2)</f>
        <v>0</v>
      </c>
      <c r="BL153" s="17" t="s">
        <v>256</v>
      </c>
      <c r="BM153" s="232" t="s">
        <v>306</v>
      </c>
    </row>
    <row r="154" s="2" customFormat="1">
      <c r="A154" s="38"/>
      <c r="B154" s="39"/>
      <c r="C154" s="40"/>
      <c r="D154" s="234" t="s">
        <v>210</v>
      </c>
      <c r="E154" s="40"/>
      <c r="F154" s="235" t="s">
        <v>305</v>
      </c>
      <c r="G154" s="40"/>
      <c r="H154" s="40"/>
      <c r="I154" s="236"/>
      <c r="J154" s="40"/>
      <c r="K154" s="40"/>
      <c r="L154" s="44"/>
      <c r="M154" s="237"/>
      <c r="N154" s="23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210</v>
      </c>
      <c r="AU154" s="17" t="s">
        <v>84</v>
      </c>
    </row>
    <row r="155" s="2" customFormat="1" ht="21.75" customHeight="1">
      <c r="A155" s="38"/>
      <c r="B155" s="39"/>
      <c r="C155" s="221" t="s">
        <v>253</v>
      </c>
      <c r="D155" s="221" t="s">
        <v>204</v>
      </c>
      <c r="E155" s="222" t="s">
        <v>307</v>
      </c>
      <c r="F155" s="223" t="s">
        <v>308</v>
      </c>
      <c r="G155" s="224" t="s">
        <v>220</v>
      </c>
      <c r="H155" s="225">
        <v>0.22400000000000001</v>
      </c>
      <c r="I155" s="226"/>
      <c r="J155" s="227">
        <f>ROUND(I155*H155,2)</f>
        <v>0</v>
      </c>
      <c r="K155" s="223" t="s">
        <v>208</v>
      </c>
      <c r="L155" s="44"/>
      <c r="M155" s="228" t="s">
        <v>1</v>
      </c>
      <c r="N155" s="229" t="s">
        <v>42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256</v>
      </c>
      <c r="AT155" s="232" t="s">
        <v>204</v>
      </c>
      <c r="AU155" s="232" t="s">
        <v>84</v>
      </c>
      <c r="AY155" s="17" t="s">
        <v>203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84</v>
      </c>
      <c r="BK155" s="233">
        <f>ROUND(I155*H155,2)</f>
        <v>0</v>
      </c>
      <c r="BL155" s="17" t="s">
        <v>256</v>
      </c>
      <c r="BM155" s="232" t="s">
        <v>309</v>
      </c>
    </row>
    <row r="156" s="2" customFormat="1">
      <c r="A156" s="38"/>
      <c r="B156" s="39"/>
      <c r="C156" s="40"/>
      <c r="D156" s="234" t="s">
        <v>210</v>
      </c>
      <c r="E156" s="40"/>
      <c r="F156" s="235" t="s">
        <v>308</v>
      </c>
      <c r="G156" s="40"/>
      <c r="H156" s="40"/>
      <c r="I156" s="236"/>
      <c r="J156" s="40"/>
      <c r="K156" s="40"/>
      <c r="L156" s="44"/>
      <c r="M156" s="271"/>
      <c r="N156" s="272"/>
      <c r="O156" s="273"/>
      <c r="P156" s="273"/>
      <c r="Q156" s="273"/>
      <c r="R156" s="273"/>
      <c r="S156" s="273"/>
      <c r="T156" s="274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210</v>
      </c>
      <c r="AU156" s="17" t="s">
        <v>84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uLzO14zxAydb5X/C/LNBI2ix12az/yHa01tK5In3aqYdxb5Lkj3gcD6v7hSlxF3qaGm+LbA9XiZFRymxo82buw==" hashValue="5+FieuT1vwSCb1DV+UZ7mwjort8XsF0ZgtTJ9kn8lXbC6HVIC6v5VlLdjtCWFlizJXmzWqiH5EpMIijuqbrkew==" algorithmName="SHA-512" password="CC35"/>
  <autoFilter ref="C128:K15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310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ROUND((SUM(BE128:BE148)),  2)</f>
        <v>0</v>
      </c>
      <c r="G37" s="38"/>
      <c r="H37" s="38"/>
      <c r="I37" s="165">
        <v>0.20999999999999999</v>
      </c>
      <c r="J37" s="164">
        <f>ROUND(((SUM(BE128:BE148))*I37),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ROUND((SUM(BF128:BF148)),  2)</f>
        <v>0</v>
      </c>
      <c r="G38" s="38"/>
      <c r="H38" s="38"/>
      <c r="I38" s="165">
        <v>0.12</v>
      </c>
      <c r="J38" s="164">
        <f>ROUND(((SUM(BF128:BF148))*I38),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ROUND((SUM(BG128:BG148)),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ROUND((SUM(BH128:BH148)),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ROUND((SUM(BI128:BI148)),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112D-3 - SO 01.2 - Veřejná prostranství - Úpravy fasád a vstupů - Nám. Míru – č.p. 116 umístění skříní správc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311</v>
      </c>
      <c r="E101" s="193"/>
      <c r="F101" s="193"/>
      <c r="G101" s="193"/>
      <c r="H101" s="193"/>
      <c r="I101" s="193"/>
      <c r="J101" s="194">
        <f>J129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312</v>
      </c>
      <c r="E102" s="193"/>
      <c r="F102" s="193"/>
      <c r="G102" s="193"/>
      <c r="H102" s="193"/>
      <c r="I102" s="193"/>
      <c r="J102" s="194">
        <f>J132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313</v>
      </c>
      <c r="E103" s="193"/>
      <c r="F103" s="193"/>
      <c r="G103" s="193"/>
      <c r="H103" s="193"/>
      <c r="I103" s="193"/>
      <c r="J103" s="194">
        <f>J135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314</v>
      </c>
      <c r="E104" s="193"/>
      <c r="F104" s="193"/>
      <c r="G104" s="193"/>
      <c r="H104" s="193"/>
      <c r="I104" s="193"/>
      <c r="J104" s="194">
        <f>J142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189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Revitalizace náměstí Míru v Tišnově, etapa 1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173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23.25" customHeight="1">
      <c r="B116" s="21"/>
      <c r="C116" s="22"/>
      <c r="D116" s="22"/>
      <c r="E116" s="184" t="s">
        <v>174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175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5" t="s">
        <v>176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177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30" customHeight="1">
      <c r="A120" s="38"/>
      <c r="B120" s="39"/>
      <c r="C120" s="40"/>
      <c r="D120" s="40"/>
      <c r="E120" s="76" t="str">
        <f>E13</f>
        <v>112D-3 - SO 01.2 - Veřejná prostranství - Úpravy fasád a vstupů - Nám. Míru – č.p. 116 umístění skříní správc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>Tišnov</v>
      </c>
      <c r="G122" s="40"/>
      <c r="H122" s="40"/>
      <c r="I122" s="32" t="s">
        <v>22</v>
      </c>
      <c r="J122" s="79" t="str">
        <f>IF(J16="","",J16)</f>
        <v>2. 5. 2024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40"/>
      <c r="E124" s="40"/>
      <c r="F124" s="27" t="str">
        <f>E19</f>
        <v>Město Tišnov, náměstí Míru 111, 666 01 Tišnov</v>
      </c>
      <c r="G124" s="40"/>
      <c r="H124" s="40"/>
      <c r="I124" s="32" t="s">
        <v>30</v>
      </c>
      <c r="J124" s="36" t="str">
        <f>E25</f>
        <v>Ing. Petr Velička autorizovaný architekt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IF(E22="","",E22)</f>
        <v>Vyplň údaj</v>
      </c>
      <c r="G125" s="40"/>
      <c r="H125" s="40"/>
      <c r="I125" s="32" t="s">
        <v>34</v>
      </c>
      <c r="J125" s="36" t="str">
        <f>E28</f>
        <v>Čiklová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0" customFormat="1" ht="29.28" customHeight="1">
      <c r="A127" s="196"/>
      <c r="B127" s="197"/>
      <c r="C127" s="198" t="s">
        <v>190</v>
      </c>
      <c r="D127" s="199" t="s">
        <v>62</v>
      </c>
      <c r="E127" s="199" t="s">
        <v>58</v>
      </c>
      <c r="F127" s="199" t="s">
        <v>59</v>
      </c>
      <c r="G127" s="199" t="s">
        <v>191</v>
      </c>
      <c r="H127" s="199" t="s">
        <v>192</v>
      </c>
      <c r="I127" s="199" t="s">
        <v>193</v>
      </c>
      <c r="J127" s="199" t="s">
        <v>181</v>
      </c>
      <c r="K127" s="200" t="s">
        <v>194</v>
      </c>
      <c r="L127" s="201"/>
      <c r="M127" s="100" t="s">
        <v>1</v>
      </c>
      <c r="N127" s="101" t="s">
        <v>41</v>
      </c>
      <c r="O127" s="101" t="s">
        <v>195</v>
      </c>
      <c r="P127" s="101" t="s">
        <v>196</v>
      </c>
      <c r="Q127" s="101" t="s">
        <v>197</v>
      </c>
      <c r="R127" s="101" t="s">
        <v>198</v>
      </c>
      <c r="S127" s="101" t="s">
        <v>199</v>
      </c>
      <c r="T127" s="102" t="s">
        <v>200</v>
      </c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</row>
    <row r="128" s="2" customFormat="1" ht="22.8" customHeight="1">
      <c r="A128" s="38"/>
      <c r="B128" s="39"/>
      <c r="C128" s="107" t="s">
        <v>201</v>
      </c>
      <c r="D128" s="40"/>
      <c r="E128" s="40"/>
      <c r="F128" s="40"/>
      <c r="G128" s="40"/>
      <c r="H128" s="40"/>
      <c r="I128" s="40"/>
      <c r="J128" s="202">
        <f>BK128</f>
        <v>0</v>
      </c>
      <c r="K128" s="40"/>
      <c r="L128" s="44"/>
      <c r="M128" s="103"/>
      <c r="N128" s="203"/>
      <c r="O128" s="104"/>
      <c r="P128" s="204">
        <f>P129+P132+P135+P142</f>
        <v>0</v>
      </c>
      <c r="Q128" s="104"/>
      <c r="R128" s="204">
        <f>R129+R132+R135+R142</f>
        <v>0</v>
      </c>
      <c r="S128" s="104"/>
      <c r="T128" s="205">
        <f>T129+T132+T135+T142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183</v>
      </c>
      <c r="BK128" s="206">
        <f>BK129+BK132+BK135+BK142</f>
        <v>0</v>
      </c>
    </row>
    <row r="129" s="11" customFormat="1" ht="25.92" customHeight="1">
      <c r="A129" s="11"/>
      <c r="B129" s="207"/>
      <c r="C129" s="208"/>
      <c r="D129" s="209" t="s">
        <v>76</v>
      </c>
      <c r="E129" s="210" t="s">
        <v>315</v>
      </c>
      <c r="F129" s="210" t="s">
        <v>316</v>
      </c>
      <c r="G129" s="208"/>
      <c r="H129" s="208"/>
      <c r="I129" s="211"/>
      <c r="J129" s="212">
        <f>BK129</f>
        <v>0</v>
      </c>
      <c r="K129" s="208"/>
      <c r="L129" s="213"/>
      <c r="M129" s="214"/>
      <c r="N129" s="215"/>
      <c r="O129" s="215"/>
      <c r="P129" s="216">
        <f>SUM(P130:P131)</f>
        <v>0</v>
      </c>
      <c r="Q129" s="215"/>
      <c r="R129" s="216">
        <f>SUM(R130:R131)</f>
        <v>0</v>
      </c>
      <c r="S129" s="215"/>
      <c r="T129" s="217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8" t="s">
        <v>84</v>
      </c>
      <c r="AT129" s="219" t="s">
        <v>76</v>
      </c>
      <c r="AU129" s="219" t="s">
        <v>77</v>
      </c>
      <c r="AY129" s="218" t="s">
        <v>203</v>
      </c>
      <c r="BK129" s="220">
        <f>SUM(BK130:BK131)</f>
        <v>0</v>
      </c>
    </row>
    <row r="130" s="2" customFormat="1" ht="24.15" customHeight="1">
      <c r="A130" s="38"/>
      <c r="B130" s="39"/>
      <c r="C130" s="221" t="s">
        <v>84</v>
      </c>
      <c r="D130" s="221" t="s">
        <v>204</v>
      </c>
      <c r="E130" s="222" t="s">
        <v>317</v>
      </c>
      <c r="F130" s="223" t="s">
        <v>318</v>
      </c>
      <c r="G130" s="224" t="s">
        <v>213</v>
      </c>
      <c r="H130" s="225">
        <v>6.5999999999999996</v>
      </c>
      <c r="I130" s="226"/>
      <c r="J130" s="227">
        <f>ROUND(I130*H130,2)</f>
        <v>0</v>
      </c>
      <c r="K130" s="223" t="s">
        <v>208</v>
      </c>
      <c r="L130" s="44"/>
      <c r="M130" s="228" t="s">
        <v>1</v>
      </c>
      <c r="N130" s="229" t="s">
        <v>42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125</v>
      </c>
      <c r="AT130" s="232" t="s">
        <v>204</v>
      </c>
      <c r="AU130" s="232" t="s">
        <v>84</v>
      </c>
      <c r="AY130" s="17" t="s">
        <v>203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84</v>
      </c>
      <c r="BK130" s="233">
        <f>ROUND(I130*H130,2)</f>
        <v>0</v>
      </c>
      <c r="BL130" s="17" t="s">
        <v>125</v>
      </c>
      <c r="BM130" s="232" t="s">
        <v>319</v>
      </c>
    </row>
    <row r="131" s="2" customFormat="1">
      <c r="A131" s="38"/>
      <c r="B131" s="39"/>
      <c r="C131" s="40"/>
      <c r="D131" s="234" t="s">
        <v>210</v>
      </c>
      <c r="E131" s="40"/>
      <c r="F131" s="235" t="s">
        <v>318</v>
      </c>
      <c r="G131" s="40"/>
      <c r="H131" s="40"/>
      <c r="I131" s="236"/>
      <c r="J131" s="40"/>
      <c r="K131" s="40"/>
      <c r="L131" s="44"/>
      <c r="M131" s="237"/>
      <c r="N131" s="23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210</v>
      </c>
      <c r="AU131" s="17" t="s">
        <v>84</v>
      </c>
    </row>
    <row r="132" s="11" customFormat="1" ht="25.92" customHeight="1">
      <c r="A132" s="11"/>
      <c r="B132" s="207"/>
      <c r="C132" s="208"/>
      <c r="D132" s="209" t="s">
        <v>76</v>
      </c>
      <c r="E132" s="210" t="s">
        <v>320</v>
      </c>
      <c r="F132" s="210" t="s">
        <v>321</v>
      </c>
      <c r="G132" s="208"/>
      <c r="H132" s="208"/>
      <c r="I132" s="211"/>
      <c r="J132" s="212">
        <f>BK132</f>
        <v>0</v>
      </c>
      <c r="K132" s="208"/>
      <c r="L132" s="213"/>
      <c r="M132" s="214"/>
      <c r="N132" s="215"/>
      <c r="O132" s="215"/>
      <c r="P132" s="216">
        <f>SUM(P133:P134)</f>
        <v>0</v>
      </c>
      <c r="Q132" s="215"/>
      <c r="R132" s="216">
        <f>SUM(R133:R134)</f>
        <v>0</v>
      </c>
      <c r="S132" s="215"/>
      <c r="T132" s="217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8" t="s">
        <v>84</v>
      </c>
      <c r="AT132" s="219" t="s">
        <v>76</v>
      </c>
      <c r="AU132" s="219" t="s">
        <v>77</v>
      </c>
      <c r="AY132" s="218" t="s">
        <v>203</v>
      </c>
      <c r="BK132" s="220">
        <f>SUM(BK133:BK134)</f>
        <v>0</v>
      </c>
    </row>
    <row r="133" s="2" customFormat="1" ht="21.75" customHeight="1">
      <c r="A133" s="38"/>
      <c r="B133" s="39"/>
      <c r="C133" s="221" t="s">
        <v>86</v>
      </c>
      <c r="D133" s="221" t="s">
        <v>204</v>
      </c>
      <c r="E133" s="222" t="s">
        <v>322</v>
      </c>
      <c r="F133" s="223" t="s">
        <v>323</v>
      </c>
      <c r="G133" s="224" t="s">
        <v>207</v>
      </c>
      <c r="H133" s="225">
        <v>0.54600000000000004</v>
      </c>
      <c r="I133" s="226"/>
      <c r="J133" s="227">
        <f>ROUND(I133*H133,2)</f>
        <v>0</v>
      </c>
      <c r="K133" s="223" t="s">
        <v>208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324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323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11" customFormat="1" ht="25.92" customHeight="1">
      <c r="A135" s="11"/>
      <c r="B135" s="207"/>
      <c r="C135" s="208"/>
      <c r="D135" s="209" t="s">
        <v>76</v>
      </c>
      <c r="E135" s="210" t="s">
        <v>325</v>
      </c>
      <c r="F135" s="210" t="s">
        <v>326</v>
      </c>
      <c r="G135" s="208"/>
      <c r="H135" s="208"/>
      <c r="I135" s="211"/>
      <c r="J135" s="212">
        <f>BK135</f>
        <v>0</v>
      </c>
      <c r="K135" s="208"/>
      <c r="L135" s="213"/>
      <c r="M135" s="214"/>
      <c r="N135" s="215"/>
      <c r="O135" s="215"/>
      <c r="P135" s="216">
        <f>SUM(P136:P141)</f>
        <v>0</v>
      </c>
      <c r="Q135" s="215"/>
      <c r="R135" s="216">
        <f>SUM(R136:R141)</f>
        <v>0</v>
      </c>
      <c r="S135" s="215"/>
      <c r="T135" s="217">
        <f>SUM(T136:T141)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8" t="s">
        <v>84</v>
      </c>
      <c r="AT135" s="219" t="s">
        <v>76</v>
      </c>
      <c r="AU135" s="219" t="s">
        <v>77</v>
      </c>
      <c r="AY135" s="218" t="s">
        <v>203</v>
      </c>
      <c r="BK135" s="220">
        <f>SUM(BK136:BK141)</f>
        <v>0</v>
      </c>
    </row>
    <row r="136" s="2" customFormat="1" ht="21.75" customHeight="1">
      <c r="A136" s="38"/>
      <c r="B136" s="39"/>
      <c r="C136" s="221" t="s">
        <v>94</v>
      </c>
      <c r="D136" s="221" t="s">
        <v>204</v>
      </c>
      <c r="E136" s="222" t="s">
        <v>327</v>
      </c>
      <c r="F136" s="223" t="s">
        <v>328</v>
      </c>
      <c r="G136" s="224" t="s">
        <v>220</v>
      </c>
      <c r="H136" s="225">
        <v>1.065</v>
      </c>
      <c r="I136" s="226"/>
      <c r="J136" s="227">
        <f>ROUND(I136*H136,2)</f>
        <v>0</v>
      </c>
      <c r="K136" s="223" t="s">
        <v>208</v>
      </c>
      <c r="L136" s="44"/>
      <c r="M136" s="228" t="s">
        <v>1</v>
      </c>
      <c r="N136" s="229" t="s">
        <v>42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125</v>
      </c>
      <c r="AT136" s="232" t="s">
        <v>204</v>
      </c>
      <c r="AU136" s="232" t="s">
        <v>84</v>
      </c>
      <c r="AY136" s="17" t="s">
        <v>203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84</v>
      </c>
      <c r="BK136" s="233">
        <f>ROUND(I136*H136,2)</f>
        <v>0</v>
      </c>
      <c r="BL136" s="17" t="s">
        <v>125</v>
      </c>
      <c r="BM136" s="232" t="s">
        <v>329</v>
      </c>
    </row>
    <row r="137" s="2" customFormat="1">
      <c r="A137" s="38"/>
      <c r="B137" s="39"/>
      <c r="C137" s="40"/>
      <c r="D137" s="234" t="s">
        <v>210</v>
      </c>
      <c r="E137" s="40"/>
      <c r="F137" s="235" t="s">
        <v>328</v>
      </c>
      <c r="G137" s="40"/>
      <c r="H137" s="40"/>
      <c r="I137" s="236"/>
      <c r="J137" s="40"/>
      <c r="K137" s="40"/>
      <c r="L137" s="44"/>
      <c r="M137" s="237"/>
      <c r="N137" s="23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210</v>
      </c>
      <c r="AU137" s="17" t="s">
        <v>84</v>
      </c>
    </row>
    <row r="138" s="2" customFormat="1" ht="16.5" customHeight="1">
      <c r="A138" s="38"/>
      <c r="B138" s="39"/>
      <c r="C138" s="221" t="s">
        <v>125</v>
      </c>
      <c r="D138" s="221" t="s">
        <v>204</v>
      </c>
      <c r="E138" s="222" t="s">
        <v>330</v>
      </c>
      <c r="F138" s="223" t="s">
        <v>331</v>
      </c>
      <c r="G138" s="224" t="s">
        <v>220</v>
      </c>
      <c r="H138" s="225">
        <v>21.294</v>
      </c>
      <c r="I138" s="226"/>
      <c r="J138" s="227">
        <f>ROUND(I138*H138,2)</f>
        <v>0</v>
      </c>
      <c r="K138" s="223" t="s">
        <v>208</v>
      </c>
      <c r="L138" s="44"/>
      <c r="M138" s="228" t="s">
        <v>1</v>
      </c>
      <c r="N138" s="229" t="s">
        <v>42</v>
      </c>
      <c r="O138" s="91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125</v>
      </c>
      <c r="AT138" s="232" t="s">
        <v>204</v>
      </c>
      <c r="AU138" s="232" t="s">
        <v>84</v>
      </c>
      <c r="AY138" s="17" t="s">
        <v>203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84</v>
      </c>
      <c r="BK138" s="233">
        <f>ROUND(I138*H138,2)</f>
        <v>0</v>
      </c>
      <c r="BL138" s="17" t="s">
        <v>125</v>
      </c>
      <c r="BM138" s="232" t="s">
        <v>332</v>
      </c>
    </row>
    <row r="139" s="2" customFormat="1">
      <c r="A139" s="38"/>
      <c r="B139" s="39"/>
      <c r="C139" s="40"/>
      <c r="D139" s="234" t="s">
        <v>210</v>
      </c>
      <c r="E139" s="40"/>
      <c r="F139" s="235" t="s">
        <v>331</v>
      </c>
      <c r="G139" s="40"/>
      <c r="H139" s="40"/>
      <c r="I139" s="236"/>
      <c r="J139" s="40"/>
      <c r="K139" s="40"/>
      <c r="L139" s="44"/>
      <c r="M139" s="237"/>
      <c r="N139" s="23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210</v>
      </c>
      <c r="AU139" s="17" t="s">
        <v>84</v>
      </c>
    </row>
    <row r="140" s="2" customFormat="1" ht="33" customHeight="1">
      <c r="A140" s="38"/>
      <c r="B140" s="39"/>
      <c r="C140" s="221" t="s">
        <v>224</v>
      </c>
      <c r="D140" s="221" t="s">
        <v>204</v>
      </c>
      <c r="E140" s="222" t="s">
        <v>333</v>
      </c>
      <c r="F140" s="223" t="s">
        <v>334</v>
      </c>
      <c r="G140" s="224" t="s">
        <v>220</v>
      </c>
      <c r="H140" s="225">
        <v>1.065</v>
      </c>
      <c r="I140" s="226"/>
      <c r="J140" s="227">
        <f>ROUND(I140*H140,2)</f>
        <v>0</v>
      </c>
      <c r="K140" s="223" t="s">
        <v>208</v>
      </c>
      <c r="L140" s="44"/>
      <c r="M140" s="228" t="s">
        <v>1</v>
      </c>
      <c r="N140" s="229" t="s">
        <v>42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125</v>
      </c>
      <c r="AT140" s="232" t="s">
        <v>204</v>
      </c>
      <c r="AU140" s="232" t="s">
        <v>84</v>
      </c>
      <c r="AY140" s="17" t="s">
        <v>203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84</v>
      </c>
      <c r="BK140" s="233">
        <f>ROUND(I140*H140,2)</f>
        <v>0</v>
      </c>
      <c r="BL140" s="17" t="s">
        <v>125</v>
      </c>
      <c r="BM140" s="232" t="s">
        <v>335</v>
      </c>
    </row>
    <row r="141" s="2" customFormat="1">
      <c r="A141" s="38"/>
      <c r="B141" s="39"/>
      <c r="C141" s="40"/>
      <c r="D141" s="234" t="s">
        <v>210</v>
      </c>
      <c r="E141" s="40"/>
      <c r="F141" s="235" t="s">
        <v>334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210</v>
      </c>
      <c r="AU141" s="17" t="s">
        <v>84</v>
      </c>
    </row>
    <row r="142" s="11" customFormat="1" ht="25.92" customHeight="1">
      <c r="A142" s="11"/>
      <c r="B142" s="207"/>
      <c r="C142" s="208"/>
      <c r="D142" s="209" t="s">
        <v>76</v>
      </c>
      <c r="E142" s="210" t="s">
        <v>336</v>
      </c>
      <c r="F142" s="210" t="s">
        <v>337</v>
      </c>
      <c r="G142" s="208"/>
      <c r="H142" s="208"/>
      <c r="I142" s="211"/>
      <c r="J142" s="212">
        <f>BK142</f>
        <v>0</v>
      </c>
      <c r="K142" s="208"/>
      <c r="L142" s="213"/>
      <c r="M142" s="214"/>
      <c r="N142" s="215"/>
      <c r="O142" s="215"/>
      <c r="P142" s="216">
        <f>SUM(P143:P148)</f>
        <v>0</v>
      </c>
      <c r="Q142" s="215"/>
      <c r="R142" s="216">
        <f>SUM(R143:R148)</f>
        <v>0</v>
      </c>
      <c r="S142" s="215"/>
      <c r="T142" s="217">
        <f>SUM(T143:T148)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8" t="s">
        <v>86</v>
      </c>
      <c r="AT142" s="219" t="s">
        <v>76</v>
      </c>
      <c r="AU142" s="219" t="s">
        <v>77</v>
      </c>
      <c r="AY142" s="218" t="s">
        <v>203</v>
      </c>
      <c r="BK142" s="220">
        <f>SUM(BK143:BK148)</f>
        <v>0</v>
      </c>
    </row>
    <row r="143" s="2" customFormat="1" ht="16.5" customHeight="1">
      <c r="A143" s="38"/>
      <c r="B143" s="39"/>
      <c r="C143" s="221" t="s">
        <v>229</v>
      </c>
      <c r="D143" s="221" t="s">
        <v>204</v>
      </c>
      <c r="E143" s="222" t="s">
        <v>338</v>
      </c>
      <c r="F143" s="223" t="s">
        <v>339</v>
      </c>
      <c r="G143" s="224" t="s">
        <v>227</v>
      </c>
      <c r="H143" s="225">
        <v>2.75</v>
      </c>
      <c r="I143" s="226"/>
      <c r="J143" s="227">
        <f>ROUND(I143*H143,2)</f>
        <v>0</v>
      </c>
      <c r="K143" s="223" t="s">
        <v>208</v>
      </c>
      <c r="L143" s="44"/>
      <c r="M143" s="228" t="s">
        <v>1</v>
      </c>
      <c r="N143" s="229" t="s">
        <v>42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256</v>
      </c>
      <c r="AT143" s="232" t="s">
        <v>204</v>
      </c>
      <c r="AU143" s="232" t="s">
        <v>84</v>
      </c>
      <c r="AY143" s="17" t="s">
        <v>203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84</v>
      </c>
      <c r="BK143" s="233">
        <f>ROUND(I143*H143,2)</f>
        <v>0</v>
      </c>
      <c r="BL143" s="17" t="s">
        <v>256</v>
      </c>
      <c r="BM143" s="232" t="s">
        <v>340</v>
      </c>
    </row>
    <row r="144" s="2" customFormat="1">
      <c r="A144" s="38"/>
      <c r="B144" s="39"/>
      <c r="C144" s="40"/>
      <c r="D144" s="234" t="s">
        <v>210</v>
      </c>
      <c r="E144" s="40"/>
      <c r="F144" s="235" t="s">
        <v>339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210</v>
      </c>
      <c r="AU144" s="17" t="s">
        <v>84</v>
      </c>
    </row>
    <row r="145" s="2" customFormat="1" ht="24.15" customHeight="1">
      <c r="A145" s="38"/>
      <c r="B145" s="39"/>
      <c r="C145" s="221" t="s">
        <v>233</v>
      </c>
      <c r="D145" s="221" t="s">
        <v>204</v>
      </c>
      <c r="E145" s="222" t="s">
        <v>341</v>
      </c>
      <c r="F145" s="223" t="s">
        <v>342</v>
      </c>
      <c r="G145" s="224" t="s">
        <v>227</v>
      </c>
      <c r="H145" s="225">
        <v>2.5</v>
      </c>
      <c r="I145" s="226"/>
      <c r="J145" s="227">
        <f>ROUND(I145*H145,2)</f>
        <v>0</v>
      </c>
      <c r="K145" s="223" t="s">
        <v>208</v>
      </c>
      <c r="L145" s="44"/>
      <c r="M145" s="228" t="s">
        <v>1</v>
      </c>
      <c r="N145" s="229" t="s">
        <v>42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256</v>
      </c>
      <c r="AT145" s="232" t="s">
        <v>204</v>
      </c>
      <c r="AU145" s="232" t="s">
        <v>84</v>
      </c>
      <c r="AY145" s="17" t="s">
        <v>203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84</v>
      </c>
      <c r="BK145" s="233">
        <f>ROUND(I145*H145,2)</f>
        <v>0</v>
      </c>
      <c r="BL145" s="17" t="s">
        <v>256</v>
      </c>
      <c r="BM145" s="232" t="s">
        <v>343</v>
      </c>
    </row>
    <row r="146" s="2" customFormat="1">
      <c r="A146" s="38"/>
      <c r="B146" s="39"/>
      <c r="C146" s="40"/>
      <c r="D146" s="234" t="s">
        <v>210</v>
      </c>
      <c r="E146" s="40"/>
      <c r="F146" s="235" t="s">
        <v>342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210</v>
      </c>
      <c r="AU146" s="17" t="s">
        <v>84</v>
      </c>
    </row>
    <row r="147" s="2" customFormat="1" ht="16.5" customHeight="1">
      <c r="A147" s="38"/>
      <c r="B147" s="39"/>
      <c r="C147" s="221" t="s">
        <v>237</v>
      </c>
      <c r="D147" s="221" t="s">
        <v>204</v>
      </c>
      <c r="E147" s="222" t="s">
        <v>344</v>
      </c>
      <c r="F147" s="223" t="s">
        <v>345</v>
      </c>
      <c r="G147" s="224" t="s">
        <v>220</v>
      </c>
      <c r="H147" s="225">
        <v>0.0040000000000000001</v>
      </c>
      <c r="I147" s="226"/>
      <c r="J147" s="227">
        <f>ROUND(I147*H147,2)</f>
        <v>0</v>
      </c>
      <c r="K147" s="223" t="s">
        <v>208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256</v>
      </c>
      <c r="AT147" s="232" t="s">
        <v>204</v>
      </c>
      <c r="AU147" s="232" t="s">
        <v>84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256</v>
      </c>
      <c r="BM147" s="232" t="s">
        <v>346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345</v>
      </c>
      <c r="G148" s="40"/>
      <c r="H148" s="40"/>
      <c r="I148" s="236"/>
      <c r="J148" s="40"/>
      <c r="K148" s="40"/>
      <c r="L148" s="44"/>
      <c r="M148" s="271"/>
      <c r="N148" s="272"/>
      <c r="O148" s="273"/>
      <c r="P148" s="273"/>
      <c r="Q148" s="273"/>
      <c r="R148" s="273"/>
      <c r="S148" s="273"/>
      <c r="T148" s="274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84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rcK2kG/BwwhepLjz7432OuAf6wuttUgE620SHMXvU+QVKDOjo3XV5utPXln1NSvaDuxagUDjBsGJLww7y0vtQQ==" hashValue="tnWt8tQ8dkNp2chWCHfTf65XPb3K9Kx7AWQBKiqP9E+9CGM6eP6/0i+auAkzO+EtYYb+HtIpmajh814ZhKdqOg==" algorithmName="SHA-512" password="CC35"/>
  <autoFilter ref="C127:K14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347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ROUND((SUM(BE127:BE146)),  2)</f>
        <v>0</v>
      </c>
      <c r="G37" s="38"/>
      <c r="H37" s="38"/>
      <c r="I37" s="165">
        <v>0.20999999999999999</v>
      </c>
      <c r="J37" s="164">
        <f>ROUND(((SUM(BE127:BE146))*I37),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ROUND((SUM(BF127:BF146)),  2)</f>
        <v>0</v>
      </c>
      <c r="G38" s="38"/>
      <c r="H38" s="38"/>
      <c r="I38" s="165">
        <v>0.12</v>
      </c>
      <c r="J38" s="164">
        <f>ROUND(((SUM(BF127:BF146))*I38),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ROUND((SUM(BG127:BG146)),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ROUND((SUM(BH127:BH146)),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ROUND((SUM(BI127:BI146)),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112D-4 - SO 01.2 - Veřejná prostranství - Úpravy fasád a vstupů - Nám. Míru – č.p. 22 snížení terénu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185</v>
      </c>
      <c r="E101" s="193"/>
      <c r="F101" s="193"/>
      <c r="G101" s="193"/>
      <c r="H101" s="193"/>
      <c r="I101" s="193"/>
      <c r="J101" s="194">
        <f>J128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186</v>
      </c>
      <c r="E102" s="193"/>
      <c r="F102" s="193"/>
      <c r="G102" s="193"/>
      <c r="H102" s="193"/>
      <c r="I102" s="193"/>
      <c r="J102" s="194">
        <f>J139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187</v>
      </c>
      <c r="E103" s="193"/>
      <c r="F103" s="193"/>
      <c r="G103" s="193"/>
      <c r="H103" s="193"/>
      <c r="I103" s="193"/>
      <c r="J103" s="194">
        <f>J142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189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>Revitalizace náměstí Míru v Tišnově, etapa 1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173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1" customFormat="1" ht="23.25" customHeight="1">
      <c r="B115" s="21"/>
      <c r="C115" s="22"/>
      <c r="D115" s="22"/>
      <c r="E115" s="184" t="s">
        <v>174</v>
      </c>
      <c r="F115" s="22"/>
      <c r="G115" s="22"/>
      <c r="H115" s="22"/>
      <c r="I115" s="22"/>
      <c r="J115" s="22"/>
      <c r="K115" s="22"/>
      <c r="L115" s="20"/>
    </row>
    <row r="116" s="1" customFormat="1" ht="12" customHeight="1">
      <c r="B116" s="21"/>
      <c r="C116" s="32" t="s">
        <v>175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5" t="s">
        <v>176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177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E13</f>
        <v>112D-4 - SO 01.2 - Veřejná prostranství - Úpravy fasád a vstupů - Nám. Míru – č.p. 22 snížení terénu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F16</f>
        <v>Tišnov</v>
      </c>
      <c r="G121" s="40"/>
      <c r="H121" s="40"/>
      <c r="I121" s="32" t="s">
        <v>22</v>
      </c>
      <c r="J121" s="79" t="str">
        <f>IF(J16="","",J16)</f>
        <v>2. 5. 2024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E19</f>
        <v>Město Tišnov, náměstí Míru 111, 666 01 Tišnov</v>
      </c>
      <c r="G123" s="40"/>
      <c r="H123" s="40"/>
      <c r="I123" s="32" t="s">
        <v>30</v>
      </c>
      <c r="J123" s="36" t="str">
        <f>E25</f>
        <v>Ing. Petr Velička autorizovaný architekt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IF(E22="","",E22)</f>
        <v>Vyplň údaj</v>
      </c>
      <c r="G124" s="40"/>
      <c r="H124" s="40"/>
      <c r="I124" s="32" t="s">
        <v>34</v>
      </c>
      <c r="J124" s="36" t="str">
        <f>E28</f>
        <v>Čiklová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196"/>
      <c r="B126" s="197"/>
      <c r="C126" s="198" t="s">
        <v>190</v>
      </c>
      <c r="D126" s="199" t="s">
        <v>62</v>
      </c>
      <c r="E126" s="199" t="s">
        <v>58</v>
      </c>
      <c r="F126" s="199" t="s">
        <v>59</v>
      </c>
      <c r="G126" s="199" t="s">
        <v>191</v>
      </c>
      <c r="H126" s="199" t="s">
        <v>192</v>
      </c>
      <c r="I126" s="199" t="s">
        <v>193</v>
      </c>
      <c r="J126" s="199" t="s">
        <v>181</v>
      </c>
      <c r="K126" s="200" t="s">
        <v>194</v>
      </c>
      <c r="L126" s="201"/>
      <c r="M126" s="100" t="s">
        <v>1</v>
      </c>
      <c r="N126" s="101" t="s">
        <v>41</v>
      </c>
      <c r="O126" s="101" t="s">
        <v>195</v>
      </c>
      <c r="P126" s="101" t="s">
        <v>196</v>
      </c>
      <c r="Q126" s="101" t="s">
        <v>197</v>
      </c>
      <c r="R126" s="101" t="s">
        <v>198</v>
      </c>
      <c r="S126" s="101" t="s">
        <v>199</v>
      </c>
      <c r="T126" s="102" t="s">
        <v>200</v>
      </c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</row>
    <row r="127" s="2" customFormat="1" ht="22.8" customHeight="1">
      <c r="A127" s="38"/>
      <c r="B127" s="39"/>
      <c r="C127" s="107" t="s">
        <v>201</v>
      </c>
      <c r="D127" s="40"/>
      <c r="E127" s="40"/>
      <c r="F127" s="40"/>
      <c r="G127" s="40"/>
      <c r="H127" s="40"/>
      <c r="I127" s="40"/>
      <c r="J127" s="202">
        <f>BK127</f>
        <v>0</v>
      </c>
      <c r="K127" s="40"/>
      <c r="L127" s="44"/>
      <c r="M127" s="103"/>
      <c r="N127" s="203"/>
      <c r="O127" s="104"/>
      <c r="P127" s="204">
        <f>P128+P139+P142</f>
        <v>0</v>
      </c>
      <c r="Q127" s="104"/>
      <c r="R127" s="204">
        <f>R128+R139+R142</f>
        <v>0</v>
      </c>
      <c r="S127" s="104"/>
      <c r="T127" s="205">
        <f>T128+T139+T142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183</v>
      </c>
      <c r="BK127" s="206">
        <f>BK128+BK139+BK142</f>
        <v>0</v>
      </c>
    </row>
    <row r="128" s="11" customFormat="1" ht="25.92" customHeight="1">
      <c r="A128" s="11"/>
      <c r="B128" s="207"/>
      <c r="C128" s="208"/>
      <c r="D128" s="209" t="s">
        <v>76</v>
      </c>
      <c r="E128" s="210" t="s">
        <v>222</v>
      </c>
      <c r="F128" s="210" t="s">
        <v>223</v>
      </c>
      <c r="G128" s="208"/>
      <c r="H128" s="208"/>
      <c r="I128" s="211"/>
      <c r="J128" s="212">
        <f>BK128</f>
        <v>0</v>
      </c>
      <c r="K128" s="208"/>
      <c r="L128" s="213"/>
      <c r="M128" s="214"/>
      <c r="N128" s="215"/>
      <c r="O128" s="215"/>
      <c r="P128" s="216">
        <f>SUM(P129:P138)</f>
        <v>0</v>
      </c>
      <c r="Q128" s="215"/>
      <c r="R128" s="216">
        <f>SUM(R129:R138)</f>
        <v>0</v>
      </c>
      <c r="S128" s="215"/>
      <c r="T128" s="217">
        <f>SUM(T129:T138)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8" t="s">
        <v>84</v>
      </c>
      <c r="AT128" s="219" t="s">
        <v>76</v>
      </c>
      <c r="AU128" s="219" t="s">
        <v>77</v>
      </c>
      <c r="AY128" s="218" t="s">
        <v>203</v>
      </c>
      <c r="BK128" s="220">
        <f>SUM(BK129:BK138)</f>
        <v>0</v>
      </c>
    </row>
    <row r="129" s="2" customFormat="1" ht="16.5" customHeight="1">
      <c r="A129" s="38"/>
      <c r="B129" s="39"/>
      <c r="C129" s="221" t="s">
        <v>84</v>
      </c>
      <c r="D129" s="221" t="s">
        <v>204</v>
      </c>
      <c r="E129" s="222" t="s">
        <v>348</v>
      </c>
      <c r="F129" s="223" t="s">
        <v>349</v>
      </c>
      <c r="G129" s="224" t="s">
        <v>227</v>
      </c>
      <c r="H129" s="225">
        <v>140</v>
      </c>
      <c r="I129" s="226"/>
      <c r="J129" s="227">
        <f>ROUND(I129*H129,2)</f>
        <v>0</v>
      </c>
      <c r="K129" s="223" t="s">
        <v>208</v>
      </c>
      <c r="L129" s="44"/>
      <c r="M129" s="228" t="s">
        <v>1</v>
      </c>
      <c r="N129" s="229" t="s">
        <v>42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125</v>
      </c>
      <c r="AT129" s="232" t="s">
        <v>204</v>
      </c>
      <c r="AU129" s="232" t="s">
        <v>84</v>
      </c>
      <c r="AY129" s="17" t="s">
        <v>203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84</v>
      </c>
      <c r="BK129" s="233">
        <f>ROUND(I129*H129,2)</f>
        <v>0</v>
      </c>
      <c r="BL129" s="17" t="s">
        <v>125</v>
      </c>
      <c r="BM129" s="232" t="s">
        <v>350</v>
      </c>
    </row>
    <row r="130" s="2" customFormat="1">
      <c r="A130" s="38"/>
      <c r="B130" s="39"/>
      <c r="C130" s="40"/>
      <c r="D130" s="234" t="s">
        <v>210</v>
      </c>
      <c r="E130" s="40"/>
      <c r="F130" s="235" t="s">
        <v>349</v>
      </c>
      <c r="G130" s="40"/>
      <c r="H130" s="40"/>
      <c r="I130" s="236"/>
      <c r="J130" s="40"/>
      <c r="K130" s="40"/>
      <c r="L130" s="44"/>
      <c r="M130" s="237"/>
      <c r="N130" s="23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210</v>
      </c>
      <c r="AU130" s="17" t="s">
        <v>84</v>
      </c>
    </row>
    <row r="131" s="2" customFormat="1" ht="16.5" customHeight="1">
      <c r="A131" s="38"/>
      <c r="B131" s="39"/>
      <c r="C131" s="221" t="s">
        <v>86</v>
      </c>
      <c r="D131" s="221" t="s">
        <v>204</v>
      </c>
      <c r="E131" s="222" t="s">
        <v>230</v>
      </c>
      <c r="F131" s="223" t="s">
        <v>231</v>
      </c>
      <c r="G131" s="224" t="s">
        <v>227</v>
      </c>
      <c r="H131" s="225">
        <v>140</v>
      </c>
      <c r="I131" s="226"/>
      <c r="J131" s="227">
        <f>ROUND(I131*H131,2)</f>
        <v>0</v>
      </c>
      <c r="K131" s="223" t="s">
        <v>208</v>
      </c>
      <c r="L131" s="44"/>
      <c r="M131" s="228" t="s">
        <v>1</v>
      </c>
      <c r="N131" s="229" t="s">
        <v>42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125</v>
      </c>
      <c r="AT131" s="232" t="s">
        <v>204</v>
      </c>
      <c r="AU131" s="232" t="s">
        <v>84</v>
      </c>
      <c r="AY131" s="17" t="s">
        <v>203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84</v>
      </c>
      <c r="BK131" s="233">
        <f>ROUND(I131*H131,2)</f>
        <v>0</v>
      </c>
      <c r="BL131" s="17" t="s">
        <v>125</v>
      </c>
      <c r="BM131" s="232" t="s">
        <v>351</v>
      </c>
    </row>
    <row r="132" s="2" customFormat="1">
      <c r="A132" s="38"/>
      <c r="B132" s="39"/>
      <c r="C132" s="40"/>
      <c r="D132" s="234" t="s">
        <v>210</v>
      </c>
      <c r="E132" s="40"/>
      <c r="F132" s="235" t="s">
        <v>231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210</v>
      </c>
      <c r="AU132" s="17" t="s">
        <v>84</v>
      </c>
    </row>
    <row r="133" s="2" customFormat="1" ht="24.15" customHeight="1">
      <c r="A133" s="38"/>
      <c r="B133" s="39"/>
      <c r="C133" s="221" t="s">
        <v>94</v>
      </c>
      <c r="D133" s="221" t="s">
        <v>204</v>
      </c>
      <c r="E133" s="222" t="s">
        <v>234</v>
      </c>
      <c r="F133" s="223" t="s">
        <v>235</v>
      </c>
      <c r="G133" s="224" t="s">
        <v>227</v>
      </c>
      <c r="H133" s="225">
        <v>140</v>
      </c>
      <c r="I133" s="226"/>
      <c r="J133" s="227">
        <f>ROUND(I133*H133,2)</f>
        <v>0</v>
      </c>
      <c r="K133" s="223" t="s">
        <v>208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352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235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2" customFormat="1" ht="16.5" customHeight="1">
      <c r="A135" s="38"/>
      <c r="B135" s="39"/>
      <c r="C135" s="221" t="s">
        <v>125</v>
      </c>
      <c r="D135" s="221" t="s">
        <v>204</v>
      </c>
      <c r="E135" s="222" t="s">
        <v>242</v>
      </c>
      <c r="F135" s="223" t="s">
        <v>243</v>
      </c>
      <c r="G135" s="224" t="s">
        <v>227</v>
      </c>
      <c r="H135" s="225">
        <v>140</v>
      </c>
      <c r="I135" s="226"/>
      <c r="J135" s="227">
        <f>ROUND(I135*H135,2)</f>
        <v>0</v>
      </c>
      <c r="K135" s="223" t="s">
        <v>208</v>
      </c>
      <c r="L135" s="44"/>
      <c r="M135" s="228" t="s">
        <v>1</v>
      </c>
      <c r="N135" s="229" t="s">
        <v>42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125</v>
      </c>
      <c r="AT135" s="232" t="s">
        <v>204</v>
      </c>
      <c r="AU135" s="232" t="s">
        <v>84</v>
      </c>
      <c r="AY135" s="17" t="s">
        <v>203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84</v>
      </c>
      <c r="BK135" s="233">
        <f>ROUND(I135*H135,2)</f>
        <v>0</v>
      </c>
      <c r="BL135" s="17" t="s">
        <v>125</v>
      </c>
      <c r="BM135" s="232" t="s">
        <v>353</v>
      </c>
    </row>
    <row r="136" s="2" customFormat="1">
      <c r="A136" s="38"/>
      <c r="B136" s="39"/>
      <c r="C136" s="40"/>
      <c r="D136" s="234" t="s">
        <v>210</v>
      </c>
      <c r="E136" s="40"/>
      <c r="F136" s="235" t="s">
        <v>243</v>
      </c>
      <c r="G136" s="40"/>
      <c r="H136" s="40"/>
      <c r="I136" s="236"/>
      <c r="J136" s="40"/>
      <c r="K136" s="40"/>
      <c r="L136" s="44"/>
      <c r="M136" s="237"/>
      <c r="N136" s="23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210</v>
      </c>
      <c r="AU136" s="17" t="s">
        <v>84</v>
      </c>
    </row>
    <row r="137" s="2" customFormat="1" ht="49.05" customHeight="1">
      <c r="A137" s="38"/>
      <c r="B137" s="39"/>
      <c r="C137" s="221" t="s">
        <v>224</v>
      </c>
      <c r="D137" s="221" t="s">
        <v>204</v>
      </c>
      <c r="E137" s="222" t="s">
        <v>354</v>
      </c>
      <c r="F137" s="223" t="s">
        <v>355</v>
      </c>
      <c r="G137" s="224" t="s">
        <v>266</v>
      </c>
      <c r="H137" s="225">
        <v>1</v>
      </c>
      <c r="I137" s="226"/>
      <c r="J137" s="227">
        <f>ROUND(I137*H137,2)</f>
        <v>0</v>
      </c>
      <c r="K137" s="223" t="s">
        <v>1</v>
      </c>
      <c r="L137" s="44"/>
      <c r="M137" s="228" t="s">
        <v>1</v>
      </c>
      <c r="N137" s="229" t="s">
        <v>42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125</v>
      </c>
      <c r="AT137" s="232" t="s">
        <v>204</v>
      </c>
      <c r="AU137" s="232" t="s">
        <v>84</v>
      </c>
      <c r="AY137" s="17" t="s">
        <v>203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84</v>
      </c>
      <c r="BK137" s="233">
        <f>ROUND(I137*H137,2)</f>
        <v>0</v>
      </c>
      <c r="BL137" s="17" t="s">
        <v>125</v>
      </c>
      <c r="BM137" s="232" t="s">
        <v>356</v>
      </c>
    </row>
    <row r="138" s="2" customFormat="1">
      <c r="A138" s="38"/>
      <c r="B138" s="39"/>
      <c r="C138" s="40"/>
      <c r="D138" s="234" t="s">
        <v>210</v>
      </c>
      <c r="E138" s="40"/>
      <c r="F138" s="235" t="s">
        <v>355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84</v>
      </c>
    </row>
    <row r="139" s="11" customFormat="1" ht="25.92" customHeight="1">
      <c r="A139" s="11"/>
      <c r="B139" s="207"/>
      <c r="C139" s="208"/>
      <c r="D139" s="209" t="s">
        <v>76</v>
      </c>
      <c r="E139" s="210" t="s">
        <v>245</v>
      </c>
      <c r="F139" s="210" t="s">
        <v>246</v>
      </c>
      <c r="G139" s="208"/>
      <c r="H139" s="208"/>
      <c r="I139" s="211"/>
      <c r="J139" s="212">
        <f>BK139</f>
        <v>0</v>
      </c>
      <c r="K139" s="208"/>
      <c r="L139" s="213"/>
      <c r="M139" s="214"/>
      <c r="N139" s="215"/>
      <c r="O139" s="215"/>
      <c r="P139" s="216">
        <f>SUM(P140:P141)</f>
        <v>0</v>
      </c>
      <c r="Q139" s="215"/>
      <c r="R139" s="216">
        <f>SUM(R140:R141)</f>
        <v>0</v>
      </c>
      <c r="S139" s="215"/>
      <c r="T139" s="217">
        <f>SUM(T140:T141)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8" t="s">
        <v>84</v>
      </c>
      <c r="AT139" s="219" t="s">
        <v>76</v>
      </c>
      <c r="AU139" s="219" t="s">
        <v>77</v>
      </c>
      <c r="AY139" s="218" t="s">
        <v>203</v>
      </c>
      <c r="BK139" s="220">
        <f>SUM(BK140:BK141)</f>
        <v>0</v>
      </c>
    </row>
    <row r="140" s="2" customFormat="1" ht="21.75" customHeight="1">
      <c r="A140" s="38"/>
      <c r="B140" s="39"/>
      <c r="C140" s="221" t="s">
        <v>229</v>
      </c>
      <c r="D140" s="221" t="s">
        <v>204</v>
      </c>
      <c r="E140" s="222" t="s">
        <v>248</v>
      </c>
      <c r="F140" s="223" t="s">
        <v>249</v>
      </c>
      <c r="G140" s="224" t="s">
        <v>220</v>
      </c>
      <c r="H140" s="225">
        <v>1.385</v>
      </c>
      <c r="I140" s="226"/>
      <c r="J140" s="227">
        <f>ROUND(I140*H140,2)</f>
        <v>0</v>
      </c>
      <c r="K140" s="223" t="s">
        <v>208</v>
      </c>
      <c r="L140" s="44"/>
      <c r="M140" s="228" t="s">
        <v>1</v>
      </c>
      <c r="N140" s="229" t="s">
        <v>42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125</v>
      </c>
      <c r="AT140" s="232" t="s">
        <v>204</v>
      </c>
      <c r="AU140" s="232" t="s">
        <v>84</v>
      </c>
      <c r="AY140" s="17" t="s">
        <v>203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84</v>
      </c>
      <c r="BK140" s="233">
        <f>ROUND(I140*H140,2)</f>
        <v>0</v>
      </c>
      <c r="BL140" s="17" t="s">
        <v>125</v>
      </c>
      <c r="BM140" s="232" t="s">
        <v>357</v>
      </c>
    </row>
    <row r="141" s="2" customFormat="1">
      <c r="A141" s="38"/>
      <c r="B141" s="39"/>
      <c r="C141" s="40"/>
      <c r="D141" s="234" t="s">
        <v>210</v>
      </c>
      <c r="E141" s="40"/>
      <c r="F141" s="235" t="s">
        <v>249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210</v>
      </c>
      <c r="AU141" s="17" t="s">
        <v>84</v>
      </c>
    </row>
    <row r="142" s="11" customFormat="1" ht="25.92" customHeight="1">
      <c r="A142" s="11"/>
      <c r="B142" s="207"/>
      <c r="C142" s="208"/>
      <c r="D142" s="209" t="s">
        <v>76</v>
      </c>
      <c r="E142" s="210" t="s">
        <v>251</v>
      </c>
      <c r="F142" s="210" t="s">
        <v>252</v>
      </c>
      <c r="G142" s="208"/>
      <c r="H142" s="208"/>
      <c r="I142" s="211"/>
      <c r="J142" s="212">
        <f>BK142</f>
        <v>0</v>
      </c>
      <c r="K142" s="208"/>
      <c r="L142" s="213"/>
      <c r="M142" s="214"/>
      <c r="N142" s="215"/>
      <c r="O142" s="215"/>
      <c r="P142" s="216">
        <f>SUM(P143:P146)</f>
        <v>0</v>
      </c>
      <c r="Q142" s="215"/>
      <c r="R142" s="216">
        <f>SUM(R143:R146)</f>
        <v>0</v>
      </c>
      <c r="S142" s="215"/>
      <c r="T142" s="217">
        <f>SUM(T143:T146)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8" t="s">
        <v>86</v>
      </c>
      <c r="AT142" s="219" t="s">
        <v>76</v>
      </c>
      <c r="AU142" s="219" t="s">
        <v>77</v>
      </c>
      <c r="AY142" s="218" t="s">
        <v>203</v>
      </c>
      <c r="BK142" s="220">
        <f>SUM(BK143:BK146)</f>
        <v>0</v>
      </c>
    </row>
    <row r="143" s="2" customFormat="1" ht="16.5" customHeight="1">
      <c r="A143" s="38"/>
      <c r="B143" s="39"/>
      <c r="C143" s="221" t="s">
        <v>233</v>
      </c>
      <c r="D143" s="221" t="s">
        <v>204</v>
      </c>
      <c r="E143" s="222" t="s">
        <v>254</v>
      </c>
      <c r="F143" s="223" t="s">
        <v>255</v>
      </c>
      <c r="G143" s="224" t="s">
        <v>227</v>
      </c>
      <c r="H143" s="225">
        <v>37</v>
      </c>
      <c r="I143" s="226"/>
      <c r="J143" s="227">
        <f>ROUND(I143*H143,2)</f>
        <v>0</v>
      </c>
      <c r="K143" s="223" t="s">
        <v>208</v>
      </c>
      <c r="L143" s="44"/>
      <c r="M143" s="228" t="s">
        <v>1</v>
      </c>
      <c r="N143" s="229" t="s">
        <v>42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256</v>
      </c>
      <c r="AT143" s="232" t="s">
        <v>204</v>
      </c>
      <c r="AU143" s="232" t="s">
        <v>84</v>
      </c>
      <c r="AY143" s="17" t="s">
        <v>203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84</v>
      </c>
      <c r="BK143" s="233">
        <f>ROUND(I143*H143,2)</f>
        <v>0</v>
      </c>
      <c r="BL143" s="17" t="s">
        <v>256</v>
      </c>
      <c r="BM143" s="232" t="s">
        <v>358</v>
      </c>
    </row>
    <row r="144" s="2" customFormat="1">
      <c r="A144" s="38"/>
      <c r="B144" s="39"/>
      <c r="C144" s="40"/>
      <c r="D144" s="234" t="s">
        <v>210</v>
      </c>
      <c r="E144" s="40"/>
      <c r="F144" s="235" t="s">
        <v>255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210</v>
      </c>
      <c r="AU144" s="17" t="s">
        <v>84</v>
      </c>
    </row>
    <row r="145" s="2" customFormat="1" ht="21.75" customHeight="1">
      <c r="A145" s="38"/>
      <c r="B145" s="39"/>
      <c r="C145" s="221" t="s">
        <v>237</v>
      </c>
      <c r="D145" s="221" t="s">
        <v>204</v>
      </c>
      <c r="E145" s="222" t="s">
        <v>258</v>
      </c>
      <c r="F145" s="223" t="s">
        <v>259</v>
      </c>
      <c r="G145" s="224" t="s">
        <v>220</v>
      </c>
      <c r="H145" s="225">
        <v>0.0089999999999999993</v>
      </c>
      <c r="I145" s="226"/>
      <c r="J145" s="227">
        <f>ROUND(I145*H145,2)</f>
        <v>0</v>
      </c>
      <c r="K145" s="223" t="s">
        <v>208</v>
      </c>
      <c r="L145" s="44"/>
      <c r="M145" s="228" t="s">
        <v>1</v>
      </c>
      <c r="N145" s="229" t="s">
        <v>42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256</v>
      </c>
      <c r="AT145" s="232" t="s">
        <v>204</v>
      </c>
      <c r="AU145" s="232" t="s">
        <v>84</v>
      </c>
      <c r="AY145" s="17" t="s">
        <v>203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84</v>
      </c>
      <c r="BK145" s="233">
        <f>ROUND(I145*H145,2)</f>
        <v>0</v>
      </c>
      <c r="BL145" s="17" t="s">
        <v>256</v>
      </c>
      <c r="BM145" s="232" t="s">
        <v>359</v>
      </c>
    </row>
    <row r="146" s="2" customFormat="1">
      <c r="A146" s="38"/>
      <c r="B146" s="39"/>
      <c r="C146" s="40"/>
      <c r="D146" s="234" t="s">
        <v>210</v>
      </c>
      <c r="E146" s="40"/>
      <c r="F146" s="235" t="s">
        <v>259</v>
      </c>
      <c r="G146" s="40"/>
      <c r="H146" s="40"/>
      <c r="I146" s="236"/>
      <c r="J146" s="40"/>
      <c r="K146" s="40"/>
      <c r="L146" s="44"/>
      <c r="M146" s="271"/>
      <c r="N146" s="272"/>
      <c r="O146" s="273"/>
      <c r="P146" s="273"/>
      <c r="Q146" s="273"/>
      <c r="R146" s="273"/>
      <c r="S146" s="273"/>
      <c r="T146" s="274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210</v>
      </c>
      <c r="AU146" s="17" t="s">
        <v>84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7h0zyNRVHfImJfe3LQQ4/Ng8Qpy87QGRShLxoBEFe3upfaPA8LXinK33Kd7o3W2JZWydTyWupG+5O8if9DLMlA==" hashValue="LkOC/lrXg8AIGGK8iIZ8Z7yJW3Ce4DWxkHwv0P/hkn3ffFpwnqpIVCmwHg/rwBpP+6R0HHKBlxYYPlsPKOc9zQ==" algorithmName="SHA-512" password="CC35"/>
  <autoFilter ref="C126:K14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360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ROUND((SUM(BE127:BE150)),  2)</f>
        <v>0</v>
      </c>
      <c r="G37" s="38"/>
      <c r="H37" s="38"/>
      <c r="I37" s="165">
        <v>0.20999999999999999</v>
      </c>
      <c r="J37" s="164">
        <f>ROUND(((SUM(BE127:BE150))*I37),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ROUND((SUM(BF127:BF150)),  2)</f>
        <v>0</v>
      </c>
      <c r="G38" s="38"/>
      <c r="H38" s="38"/>
      <c r="I38" s="165">
        <v>0.12</v>
      </c>
      <c r="J38" s="164">
        <f>ROUND(((SUM(BF127:BF150))*I38),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ROUND((SUM(BG127:BG150)),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ROUND((SUM(BH127:BH150)),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ROUND((SUM(BI127:BI150)),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112D-5 - SO 01.2 - Veřejná prostranství - Úpravy fasád a vstupů - Nám. Míru – č.p. 21 snížení terénu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185</v>
      </c>
      <c r="E101" s="193"/>
      <c r="F101" s="193"/>
      <c r="G101" s="193"/>
      <c r="H101" s="193"/>
      <c r="I101" s="193"/>
      <c r="J101" s="194">
        <f>J128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186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187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189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>Revitalizace náměstí Míru v Tišnově, etapa 1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173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1" customFormat="1" ht="23.25" customHeight="1">
      <c r="B115" s="21"/>
      <c r="C115" s="22"/>
      <c r="D115" s="22"/>
      <c r="E115" s="184" t="s">
        <v>174</v>
      </c>
      <c r="F115" s="22"/>
      <c r="G115" s="22"/>
      <c r="H115" s="22"/>
      <c r="I115" s="22"/>
      <c r="J115" s="22"/>
      <c r="K115" s="22"/>
      <c r="L115" s="20"/>
    </row>
    <row r="116" s="1" customFormat="1" ht="12" customHeight="1">
      <c r="B116" s="21"/>
      <c r="C116" s="32" t="s">
        <v>175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5" t="s">
        <v>176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177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E13</f>
        <v>112D-5 - SO 01.2 - Veřejná prostranství - Úpravy fasád a vstupů - Nám. Míru – č.p. 21 snížení terénu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F16</f>
        <v>Tišnov</v>
      </c>
      <c r="G121" s="40"/>
      <c r="H121" s="40"/>
      <c r="I121" s="32" t="s">
        <v>22</v>
      </c>
      <c r="J121" s="79" t="str">
        <f>IF(J16="","",J16)</f>
        <v>2. 5. 2024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E19</f>
        <v>Město Tišnov, náměstí Míru 111, 666 01 Tišnov</v>
      </c>
      <c r="G123" s="40"/>
      <c r="H123" s="40"/>
      <c r="I123" s="32" t="s">
        <v>30</v>
      </c>
      <c r="J123" s="36" t="str">
        <f>E25</f>
        <v>Ing. Petr Velička autorizovaný architekt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IF(E22="","",E22)</f>
        <v>Vyplň údaj</v>
      </c>
      <c r="G124" s="40"/>
      <c r="H124" s="40"/>
      <c r="I124" s="32" t="s">
        <v>34</v>
      </c>
      <c r="J124" s="36" t="str">
        <f>E28</f>
        <v>Čiklová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196"/>
      <c r="B126" s="197"/>
      <c r="C126" s="198" t="s">
        <v>190</v>
      </c>
      <c r="D126" s="199" t="s">
        <v>62</v>
      </c>
      <c r="E126" s="199" t="s">
        <v>58</v>
      </c>
      <c r="F126" s="199" t="s">
        <v>59</v>
      </c>
      <c r="G126" s="199" t="s">
        <v>191</v>
      </c>
      <c r="H126" s="199" t="s">
        <v>192</v>
      </c>
      <c r="I126" s="199" t="s">
        <v>193</v>
      </c>
      <c r="J126" s="199" t="s">
        <v>181</v>
      </c>
      <c r="K126" s="200" t="s">
        <v>194</v>
      </c>
      <c r="L126" s="201"/>
      <c r="M126" s="100" t="s">
        <v>1</v>
      </c>
      <c r="N126" s="101" t="s">
        <v>41</v>
      </c>
      <c r="O126" s="101" t="s">
        <v>195</v>
      </c>
      <c r="P126" s="101" t="s">
        <v>196</v>
      </c>
      <c r="Q126" s="101" t="s">
        <v>197</v>
      </c>
      <c r="R126" s="101" t="s">
        <v>198</v>
      </c>
      <c r="S126" s="101" t="s">
        <v>199</v>
      </c>
      <c r="T126" s="102" t="s">
        <v>200</v>
      </c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</row>
    <row r="127" s="2" customFormat="1" ht="22.8" customHeight="1">
      <c r="A127" s="38"/>
      <c r="B127" s="39"/>
      <c r="C127" s="107" t="s">
        <v>201</v>
      </c>
      <c r="D127" s="40"/>
      <c r="E127" s="40"/>
      <c r="F127" s="40"/>
      <c r="G127" s="40"/>
      <c r="H127" s="40"/>
      <c r="I127" s="40"/>
      <c r="J127" s="202">
        <f>BK127</f>
        <v>0</v>
      </c>
      <c r="K127" s="40"/>
      <c r="L127" s="44"/>
      <c r="M127" s="103"/>
      <c r="N127" s="203"/>
      <c r="O127" s="104"/>
      <c r="P127" s="204">
        <f>P128+P143+P146</f>
        <v>0</v>
      </c>
      <c r="Q127" s="104"/>
      <c r="R127" s="204">
        <f>R128+R143+R146</f>
        <v>0</v>
      </c>
      <c r="S127" s="104"/>
      <c r="T127" s="205">
        <f>T128+T143+T146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183</v>
      </c>
      <c r="BK127" s="206">
        <f>BK128+BK143+BK146</f>
        <v>0</v>
      </c>
    </row>
    <row r="128" s="11" customFormat="1" ht="25.92" customHeight="1">
      <c r="A128" s="11"/>
      <c r="B128" s="207"/>
      <c r="C128" s="208"/>
      <c r="D128" s="209" t="s">
        <v>76</v>
      </c>
      <c r="E128" s="210" t="s">
        <v>222</v>
      </c>
      <c r="F128" s="210" t="s">
        <v>223</v>
      </c>
      <c r="G128" s="208"/>
      <c r="H128" s="208"/>
      <c r="I128" s="211"/>
      <c r="J128" s="212">
        <f>BK128</f>
        <v>0</v>
      </c>
      <c r="K128" s="208"/>
      <c r="L128" s="213"/>
      <c r="M128" s="214"/>
      <c r="N128" s="215"/>
      <c r="O128" s="215"/>
      <c r="P128" s="216">
        <f>SUM(P129:P142)</f>
        <v>0</v>
      </c>
      <c r="Q128" s="215"/>
      <c r="R128" s="216">
        <f>SUM(R129:R142)</f>
        <v>0</v>
      </c>
      <c r="S128" s="215"/>
      <c r="T128" s="217">
        <f>SUM(T129:T142)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8" t="s">
        <v>84</v>
      </c>
      <c r="AT128" s="219" t="s">
        <v>76</v>
      </c>
      <c r="AU128" s="219" t="s">
        <v>77</v>
      </c>
      <c r="AY128" s="218" t="s">
        <v>203</v>
      </c>
      <c r="BK128" s="220">
        <f>SUM(BK129:BK142)</f>
        <v>0</v>
      </c>
    </row>
    <row r="129" s="2" customFormat="1" ht="21.75" customHeight="1">
      <c r="A129" s="38"/>
      <c r="B129" s="39"/>
      <c r="C129" s="221" t="s">
        <v>84</v>
      </c>
      <c r="D129" s="221" t="s">
        <v>204</v>
      </c>
      <c r="E129" s="222" t="s">
        <v>225</v>
      </c>
      <c r="F129" s="223" t="s">
        <v>226</v>
      </c>
      <c r="G129" s="224" t="s">
        <v>227</v>
      </c>
      <c r="H129" s="225">
        <v>64</v>
      </c>
      <c r="I129" s="226"/>
      <c r="J129" s="227">
        <f>ROUND(I129*H129,2)</f>
        <v>0</v>
      </c>
      <c r="K129" s="223" t="s">
        <v>208</v>
      </c>
      <c r="L129" s="44"/>
      <c r="M129" s="228" t="s">
        <v>1</v>
      </c>
      <c r="N129" s="229" t="s">
        <v>42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125</v>
      </c>
      <c r="AT129" s="232" t="s">
        <v>204</v>
      </c>
      <c r="AU129" s="232" t="s">
        <v>84</v>
      </c>
      <c r="AY129" s="17" t="s">
        <v>203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84</v>
      </c>
      <c r="BK129" s="233">
        <f>ROUND(I129*H129,2)</f>
        <v>0</v>
      </c>
      <c r="BL129" s="17" t="s">
        <v>125</v>
      </c>
      <c r="BM129" s="232" t="s">
        <v>361</v>
      </c>
    </row>
    <row r="130" s="2" customFormat="1">
      <c r="A130" s="38"/>
      <c r="B130" s="39"/>
      <c r="C130" s="40"/>
      <c r="D130" s="234" t="s">
        <v>210</v>
      </c>
      <c r="E130" s="40"/>
      <c r="F130" s="235" t="s">
        <v>226</v>
      </c>
      <c r="G130" s="40"/>
      <c r="H130" s="40"/>
      <c r="I130" s="236"/>
      <c r="J130" s="40"/>
      <c r="K130" s="40"/>
      <c r="L130" s="44"/>
      <c r="M130" s="237"/>
      <c r="N130" s="23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210</v>
      </c>
      <c r="AU130" s="17" t="s">
        <v>84</v>
      </c>
    </row>
    <row r="131" s="2" customFormat="1" ht="16.5" customHeight="1">
      <c r="A131" s="38"/>
      <c r="B131" s="39"/>
      <c r="C131" s="221" t="s">
        <v>86</v>
      </c>
      <c r="D131" s="221" t="s">
        <v>204</v>
      </c>
      <c r="E131" s="222" t="s">
        <v>230</v>
      </c>
      <c r="F131" s="223" t="s">
        <v>231</v>
      </c>
      <c r="G131" s="224" t="s">
        <v>227</v>
      </c>
      <c r="H131" s="225">
        <v>64</v>
      </c>
      <c r="I131" s="226"/>
      <c r="J131" s="227">
        <f>ROUND(I131*H131,2)</f>
        <v>0</v>
      </c>
      <c r="K131" s="223" t="s">
        <v>208</v>
      </c>
      <c r="L131" s="44"/>
      <c r="M131" s="228" t="s">
        <v>1</v>
      </c>
      <c r="N131" s="229" t="s">
        <v>42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125</v>
      </c>
      <c r="AT131" s="232" t="s">
        <v>204</v>
      </c>
      <c r="AU131" s="232" t="s">
        <v>84</v>
      </c>
      <c r="AY131" s="17" t="s">
        <v>203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84</v>
      </c>
      <c r="BK131" s="233">
        <f>ROUND(I131*H131,2)</f>
        <v>0</v>
      </c>
      <c r="BL131" s="17" t="s">
        <v>125</v>
      </c>
      <c r="BM131" s="232" t="s">
        <v>362</v>
      </c>
    </row>
    <row r="132" s="2" customFormat="1">
      <c r="A132" s="38"/>
      <c r="B132" s="39"/>
      <c r="C132" s="40"/>
      <c r="D132" s="234" t="s">
        <v>210</v>
      </c>
      <c r="E132" s="40"/>
      <c r="F132" s="235" t="s">
        <v>231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210</v>
      </c>
      <c r="AU132" s="17" t="s">
        <v>84</v>
      </c>
    </row>
    <row r="133" s="2" customFormat="1" ht="24.15" customHeight="1">
      <c r="A133" s="38"/>
      <c r="B133" s="39"/>
      <c r="C133" s="221" t="s">
        <v>94</v>
      </c>
      <c r="D133" s="221" t="s">
        <v>204</v>
      </c>
      <c r="E133" s="222" t="s">
        <v>234</v>
      </c>
      <c r="F133" s="223" t="s">
        <v>235</v>
      </c>
      <c r="G133" s="224" t="s">
        <v>227</v>
      </c>
      <c r="H133" s="225">
        <v>64</v>
      </c>
      <c r="I133" s="226"/>
      <c r="J133" s="227">
        <f>ROUND(I133*H133,2)</f>
        <v>0</v>
      </c>
      <c r="K133" s="223" t="s">
        <v>208</v>
      </c>
      <c r="L133" s="44"/>
      <c r="M133" s="228" t="s">
        <v>1</v>
      </c>
      <c r="N133" s="229" t="s">
        <v>42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125</v>
      </c>
      <c r="AT133" s="232" t="s">
        <v>204</v>
      </c>
      <c r="AU133" s="232" t="s">
        <v>84</v>
      </c>
      <c r="AY133" s="17" t="s">
        <v>203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84</v>
      </c>
      <c r="BK133" s="233">
        <f>ROUND(I133*H133,2)</f>
        <v>0</v>
      </c>
      <c r="BL133" s="17" t="s">
        <v>125</v>
      </c>
      <c r="BM133" s="232" t="s">
        <v>363</v>
      </c>
    </row>
    <row r="134" s="2" customFormat="1">
      <c r="A134" s="38"/>
      <c r="B134" s="39"/>
      <c r="C134" s="40"/>
      <c r="D134" s="234" t="s">
        <v>210</v>
      </c>
      <c r="E134" s="40"/>
      <c r="F134" s="235" t="s">
        <v>235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210</v>
      </c>
      <c r="AU134" s="17" t="s">
        <v>84</v>
      </c>
    </row>
    <row r="135" s="2" customFormat="1" ht="16.5" customHeight="1">
      <c r="A135" s="38"/>
      <c r="B135" s="39"/>
      <c r="C135" s="221" t="s">
        <v>125</v>
      </c>
      <c r="D135" s="221" t="s">
        <v>204</v>
      </c>
      <c r="E135" s="222" t="s">
        <v>238</v>
      </c>
      <c r="F135" s="223" t="s">
        <v>239</v>
      </c>
      <c r="G135" s="224" t="s">
        <v>227</v>
      </c>
      <c r="H135" s="225">
        <v>64</v>
      </c>
      <c r="I135" s="226"/>
      <c r="J135" s="227">
        <f>ROUND(I135*H135,2)</f>
        <v>0</v>
      </c>
      <c r="K135" s="223" t="s">
        <v>208</v>
      </c>
      <c r="L135" s="44"/>
      <c r="M135" s="228" t="s">
        <v>1</v>
      </c>
      <c r="N135" s="229" t="s">
        <v>42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125</v>
      </c>
      <c r="AT135" s="232" t="s">
        <v>204</v>
      </c>
      <c r="AU135" s="232" t="s">
        <v>84</v>
      </c>
      <c r="AY135" s="17" t="s">
        <v>203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84</v>
      </c>
      <c r="BK135" s="233">
        <f>ROUND(I135*H135,2)</f>
        <v>0</v>
      </c>
      <c r="BL135" s="17" t="s">
        <v>125</v>
      </c>
      <c r="BM135" s="232" t="s">
        <v>364</v>
      </c>
    </row>
    <row r="136" s="2" customFormat="1">
      <c r="A136" s="38"/>
      <c r="B136" s="39"/>
      <c r="C136" s="40"/>
      <c r="D136" s="234" t="s">
        <v>210</v>
      </c>
      <c r="E136" s="40"/>
      <c r="F136" s="235" t="s">
        <v>239</v>
      </c>
      <c r="G136" s="40"/>
      <c r="H136" s="40"/>
      <c r="I136" s="236"/>
      <c r="J136" s="40"/>
      <c r="K136" s="40"/>
      <c r="L136" s="44"/>
      <c r="M136" s="237"/>
      <c r="N136" s="23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210</v>
      </c>
      <c r="AU136" s="17" t="s">
        <v>84</v>
      </c>
    </row>
    <row r="137" s="2" customFormat="1" ht="16.5" customHeight="1">
      <c r="A137" s="38"/>
      <c r="B137" s="39"/>
      <c r="C137" s="221" t="s">
        <v>224</v>
      </c>
      <c r="D137" s="221" t="s">
        <v>204</v>
      </c>
      <c r="E137" s="222" t="s">
        <v>242</v>
      </c>
      <c r="F137" s="223" t="s">
        <v>243</v>
      </c>
      <c r="G137" s="224" t="s">
        <v>227</v>
      </c>
      <c r="H137" s="225">
        <v>64</v>
      </c>
      <c r="I137" s="226"/>
      <c r="J137" s="227">
        <f>ROUND(I137*H137,2)</f>
        <v>0</v>
      </c>
      <c r="K137" s="223" t="s">
        <v>208</v>
      </c>
      <c r="L137" s="44"/>
      <c r="M137" s="228" t="s">
        <v>1</v>
      </c>
      <c r="N137" s="229" t="s">
        <v>42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125</v>
      </c>
      <c r="AT137" s="232" t="s">
        <v>204</v>
      </c>
      <c r="AU137" s="232" t="s">
        <v>84</v>
      </c>
      <c r="AY137" s="17" t="s">
        <v>203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84</v>
      </c>
      <c r="BK137" s="233">
        <f>ROUND(I137*H137,2)</f>
        <v>0</v>
      </c>
      <c r="BL137" s="17" t="s">
        <v>125</v>
      </c>
      <c r="BM137" s="232" t="s">
        <v>365</v>
      </c>
    </row>
    <row r="138" s="2" customFormat="1">
      <c r="A138" s="38"/>
      <c r="B138" s="39"/>
      <c r="C138" s="40"/>
      <c r="D138" s="234" t="s">
        <v>210</v>
      </c>
      <c r="E138" s="40"/>
      <c r="F138" s="235" t="s">
        <v>243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84</v>
      </c>
    </row>
    <row r="139" s="2" customFormat="1" ht="37.8" customHeight="1">
      <c r="A139" s="38"/>
      <c r="B139" s="39"/>
      <c r="C139" s="221" t="s">
        <v>229</v>
      </c>
      <c r="D139" s="221" t="s">
        <v>204</v>
      </c>
      <c r="E139" s="222" t="s">
        <v>366</v>
      </c>
      <c r="F139" s="223" t="s">
        <v>367</v>
      </c>
      <c r="G139" s="224" t="s">
        <v>266</v>
      </c>
      <c r="H139" s="225">
        <v>1</v>
      </c>
      <c r="I139" s="226"/>
      <c r="J139" s="227">
        <f>ROUND(I139*H139,2)</f>
        <v>0</v>
      </c>
      <c r="K139" s="223" t="s">
        <v>1</v>
      </c>
      <c r="L139" s="44"/>
      <c r="M139" s="228" t="s">
        <v>1</v>
      </c>
      <c r="N139" s="229" t="s">
        <v>42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125</v>
      </c>
      <c r="AT139" s="232" t="s">
        <v>204</v>
      </c>
      <c r="AU139" s="232" t="s">
        <v>84</v>
      </c>
      <c r="AY139" s="17" t="s">
        <v>203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84</v>
      </c>
      <c r="BK139" s="233">
        <f>ROUND(I139*H139,2)</f>
        <v>0</v>
      </c>
      <c r="BL139" s="17" t="s">
        <v>125</v>
      </c>
      <c r="BM139" s="232" t="s">
        <v>368</v>
      </c>
    </row>
    <row r="140" s="2" customFormat="1">
      <c r="A140" s="38"/>
      <c r="B140" s="39"/>
      <c r="C140" s="40"/>
      <c r="D140" s="234" t="s">
        <v>210</v>
      </c>
      <c r="E140" s="40"/>
      <c r="F140" s="235" t="s">
        <v>367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210</v>
      </c>
      <c r="AU140" s="17" t="s">
        <v>84</v>
      </c>
    </row>
    <row r="141" s="2" customFormat="1" ht="24.15" customHeight="1">
      <c r="A141" s="38"/>
      <c r="B141" s="39"/>
      <c r="C141" s="221" t="s">
        <v>233</v>
      </c>
      <c r="D141" s="221" t="s">
        <v>204</v>
      </c>
      <c r="E141" s="222" t="s">
        <v>369</v>
      </c>
      <c r="F141" s="223" t="s">
        <v>370</v>
      </c>
      <c r="G141" s="224" t="s">
        <v>266</v>
      </c>
      <c r="H141" s="225">
        <v>1</v>
      </c>
      <c r="I141" s="226"/>
      <c r="J141" s="227">
        <f>ROUND(I141*H141,2)</f>
        <v>0</v>
      </c>
      <c r="K141" s="223" t="s">
        <v>1</v>
      </c>
      <c r="L141" s="44"/>
      <c r="M141" s="228" t="s">
        <v>1</v>
      </c>
      <c r="N141" s="229" t="s">
        <v>42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125</v>
      </c>
      <c r="AT141" s="232" t="s">
        <v>204</v>
      </c>
      <c r="AU141" s="232" t="s">
        <v>84</v>
      </c>
      <c r="AY141" s="17" t="s">
        <v>203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84</v>
      </c>
      <c r="BK141" s="233">
        <f>ROUND(I141*H141,2)</f>
        <v>0</v>
      </c>
      <c r="BL141" s="17" t="s">
        <v>125</v>
      </c>
      <c r="BM141" s="232" t="s">
        <v>371</v>
      </c>
    </row>
    <row r="142" s="2" customFormat="1">
      <c r="A142" s="38"/>
      <c r="B142" s="39"/>
      <c r="C142" s="40"/>
      <c r="D142" s="234" t="s">
        <v>210</v>
      </c>
      <c r="E142" s="40"/>
      <c r="F142" s="235" t="s">
        <v>370</v>
      </c>
      <c r="G142" s="40"/>
      <c r="H142" s="40"/>
      <c r="I142" s="236"/>
      <c r="J142" s="40"/>
      <c r="K142" s="40"/>
      <c r="L142" s="44"/>
      <c r="M142" s="237"/>
      <c r="N142" s="23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210</v>
      </c>
      <c r="AU142" s="17" t="s">
        <v>84</v>
      </c>
    </row>
    <row r="143" s="11" customFormat="1" ht="25.92" customHeight="1">
      <c r="A143" s="11"/>
      <c r="B143" s="207"/>
      <c r="C143" s="208"/>
      <c r="D143" s="209" t="s">
        <v>76</v>
      </c>
      <c r="E143" s="210" t="s">
        <v>245</v>
      </c>
      <c r="F143" s="210" t="s">
        <v>246</v>
      </c>
      <c r="G143" s="208"/>
      <c r="H143" s="208"/>
      <c r="I143" s="211"/>
      <c r="J143" s="212">
        <f>BK143</f>
        <v>0</v>
      </c>
      <c r="K143" s="208"/>
      <c r="L143" s="213"/>
      <c r="M143" s="214"/>
      <c r="N143" s="215"/>
      <c r="O143" s="215"/>
      <c r="P143" s="216">
        <f>SUM(P144:P145)</f>
        <v>0</v>
      </c>
      <c r="Q143" s="215"/>
      <c r="R143" s="216">
        <f>SUM(R144:R145)</f>
        <v>0</v>
      </c>
      <c r="S143" s="215"/>
      <c r="T143" s="217">
        <f>SUM(T144:T145)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8" t="s">
        <v>84</v>
      </c>
      <c r="AT143" s="219" t="s">
        <v>76</v>
      </c>
      <c r="AU143" s="219" t="s">
        <v>77</v>
      </c>
      <c r="AY143" s="218" t="s">
        <v>203</v>
      </c>
      <c r="BK143" s="220">
        <f>SUM(BK144:BK145)</f>
        <v>0</v>
      </c>
    </row>
    <row r="144" s="2" customFormat="1" ht="21.75" customHeight="1">
      <c r="A144" s="38"/>
      <c r="B144" s="39"/>
      <c r="C144" s="221" t="s">
        <v>237</v>
      </c>
      <c r="D144" s="221" t="s">
        <v>204</v>
      </c>
      <c r="E144" s="222" t="s">
        <v>248</v>
      </c>
      <c r="F144" s="223" t="s">
        <v>249</v>
      </c>
      <c r="G144" s="224" t="s">
        <v>220</v>
      </c>
      <c r="H144" s="225">
        <v>0.38</v>
      </c>
      <c r="I144" s="226"/>
      <c r="J144" s="227">
        <f>ROUND(I144*H144,2)</f>
        <v>0</v>
      </c>
      <c r="K144" s="223" t="s">
        <v>208</v>
      </c>
      <c r="L144" s="44"/>
      <c r="M144" s="228" t="s">
        <v>1</v>
      </c>
      <c r="N144" s="229" t="s">
        <v>42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125</v>
      </c>
      <c r="AT144" s="232" t="s">
        <v>204</v>
      </c>
      <c r="AU144" s="232" t="s">
        <v>84</v>
      </c>
      <c r="AY144" s="17" t="s">
        <v>203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84</v>
      </c>
      <c r="BK144" s="233">
        <f>ROUND(I144*H144,2)</f>
        <v>0</v>
      </c>
      <c r="BL144" s="17" t="s">
        <v>125</v>
      </c>
      <c r="BM144" s="232" t="s">
        <v>372</v>
      </c>
    </row>
    <row r="145" s="2" customFormat="1">
      <c r="A145" s="38"/>
      <c r="B145" s="39"/>
      <c r="C145" s="40"/>
      <c r="D145" s="234" t="s">
        <v>210</v>
      </c>
      <c r="E145" s="40"/>
      <c r="F145" s="235" t="s">
        <v>249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210</v>
      </c>
      <c r="AU145" s="17" t="s">
        <v>84</v>
      </c>
    </row>
    <row r="146" s="11" customFormat="1" ht="25.92" customHeight="1">
      <c r="A146" s="11"/>
      <c r="B146" s="207"/>
      <c r="C146" s="208"/>
      <c r="D146" s="209" t="s">
        <v>76</v>
      </c>
      <c r="E146" s="210" t="s">
        <v>251</v>
      </c>
      <c r="F146" s="210" t="s">
        <v>252</v>
      </c>
      <c r="G146" s="208"/>
      <c r="H146" s="208"/>
      <c r="I146" s="211"/>
      <c r="J146" s="212">
        <f>BK146</f>
        <v>0</v>
      </c>
      <c r="K146" s="208"/>
      <c r="L146" s="213"/>
      <c r="M146" s="214"/>
      <c r="N146" s="215"/>
      <c r="O146" s="215"/>
      <c r="P146" s="216">
        <f>SUM(P147:P150)</f>
        <v>0</v>
      </c>
      <c r="Q146" s="215"/>
      <c r="R146" s="216">
        <f>SUM(R147:R150)</f>
        <v>0</v>
      </c>
      <c r="S146" s="215"/>
      <c r="T146" s="217">
        <f>SUM(T147:T150)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8" t="s">
        <v>86</v>
      </c>
      <c r="AT146" s="219" t="s">
        <v>76</v>
      </c>
      <c r="AU146" s="219" t="s">
        <v>77</v>
      </c>
      <c r="AY146" s="218" t="s">
        <v>203</v>
      </c>
      <c r="BK146" s="220">
        <f>SUM(BK147:BK150)</f>
        <v>0</v>
      </c>
    </row>
    <row r="147" s="2" customFormat="1" ht="16.5" customHeight="1">
      <c r="A147" s="38"/>
      <c r="B147" s="39"/>
      <c r="C147" s="221" t="s">
        <v>241</v>
      </c>
      <c r="D147" s="221" t="s">
        <v>204</v>
      </c>
      <c r="E147" s="222" t="s">
        <v>254</v>
      </c>
      <c r="F147" s="223" t="s">
        <v>255</v>
      </c>
      <c r="G147" s="224" t="s">
        <v>227</v>
      </c>
      <c r="H147" s="225">
        <v>17</v>
      </c>
      <c r="I147" s="226"/>
      <c r="J147" s="227">
        <f>ROUND(I147*H147,2)</f>
        <v>0</v>
      </c>
      <c r="K147" s="223" t="s">
        <v>208</v>
      </c>
      <c r="L147" s="44"/>
      <c r="M147" s="228" t="s">
        <v>1</v>
      </c>
      <c r="N147" s="229" t="s">
        <v>42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256</v>
      </c>
      <c r="AT147" s="232" t="s">
        <v>204</v>
      </c>
      <c r="AU147" s="232" t="s">
        <v>84</v>
      </c>
      <c r="AY147" s="17" t="s">
        <v>203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84</v>
      </c>
      <c r="BK147" s="233">
        <f>ROUND(I147*H147,2)</f>
        <v>0</v>
      </c>
      <c r="BL147" s="17" t="s">
        <v>256</v>
      </c>
      <c r="BM147" s="232" t="s">
        <v>373</v>
      </c>
    </row>
    <row r="148" s="2" customFormat="1">
      <c r="A148" s="38"/>
      <c r="B148" s="39"/>
      <c r="C148" s="40"/>
      <c r="D148" s="234" t="s">
        <v>210</v>
      </c>
      <c r="E148" s="40"/>
      <c r="F148" s="235" t="s">
        <v>255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210</v>
      </c>
      <c r="AU148" s="17" t="s">
        <v>84</v>
      </c>
    </row>
    <row r="149" s="2" customFormat="1" ht="21.75" customHeight="1">
      <c r="A149" s="38"/>
      <c r="B149" s="39"/>
      <c r="C149" s="221" t="s">
        <v>247</v>
      </c>
      <c r="D149" s="221" t="s">
        <v>204</v>
      </c>
      <c r="E149" s="222" t="s">
        <v>258</v>
      </c>
      <c r="F149" s="223" t="s">
        <v>259</v>
      </c>
      <c r="G149" s="224" t="s">
        <v>220</v>
      </c>
      <c r="H149" s="225">
        <v>0.0040000000000000001</v>
      </c>
      <c r="I149" s="226"/>
      <c r="J149" s="227">
        <f>ROUND(I149*H149,2)</f>
        <v>0</v>
      </c>
      <c r="K149" s="223" t="s">
        <v>208</v>
      </c>
      <c r="L149" s="44"/>
      <c r="M149" s="228" t="s">
        <v>1</v>
      </c>
      <c r="N149" s="229" t="s">
        <v>42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256</v>
      </c>
      <c r="AT149" s="232" t="s">
        <v>204</v>
      </c>
      <c r="AU149" s="232" t="s">
        <v>84</v>
      </c>
      <c r="AY149" s="17" t="s">
        <v>203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84</v>
      </c>
      <c r="BK149" s="233">
        <f>ROUND(I149*H149,2)</f>
        <v>0</v>
      </c>
      <c r="BL149" s="17" t="s">
        <v>256</v>
      </c>
      <c r="BM149" s="232" t="s">
        <v>374</v>
      </c>
    </row>
    <row r="150" s="2" customFormat="1">
      <c r="A150" s="38"/>
      <c r="B150" s="39"/>
      <c r="C150" s="40"/>
      <c r="D150" s="234" t="s">
        <v>210</v>
      </c>
      <c r="E150" s="40"/>
      <c r="F150" s="235" t="s">
        <v>259</v>
      </c>
      <c r="G150" s="40"/>
      <c r="H150" s="40"/>
      <c r="I150" s="236"/>
      <c r="J150" s="40"/>
      <c r="K150" s="40"/>
      <c r="L150" s="44"/>
      <c r="M150" s="271"/>
      <c r="N150" s="272"/>
      <c r="O150" s="273"/>
      <c r="P150" s="273"/>
      <c r="Q150" s="273"/>
      <c r="R150" s="273"/>
      <c r="S150" s="273"/>
      <c r="T150" s="274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210</v>
      </c>
      <c r="AU150" s="17" t="s">
        <v>84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yXdv46/FSvDKz5BHnHNJ8MGYfqd+u4PWvGYKkpUsevgSZ+wP4irEkYUFtYKSqh5ZhS1r1ApkRne6WLxkog72UA==" hashValue="i/iQ6ALlssICny8ym/u1mpvh5o2+l81zNwTEOuQO2XwAQOH8bXsUamHpRIgmQLbFqKxBtsMVK3W/eplo7NjAWw==" algorithmName="SHA-512" password="CC35"/>
  <autoFilter ref="C126:K15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375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ROUND(J129,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ROUND((SUM(BE129:BE152)),  2)</f>
        <v>0</v>
      </c>
      <c r="G37" s="38"/>
      <c r="H37" s="38"/>
      <c r="I37" s="165">
        <v>0.20999999999999999</v>
      </c>
      <c r="J37" s="164">
        <f>ROUND(((SUM(BE129:BE152))*I37),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ROUND((SUM(BF129:BF152)),  2)</f>
        <v>0</v>
      </c>
      <c r="G38" s="38"/>
      <c r="H38" s="38"/>
      <c r="I38" s="165">
        <v>0.12</v>
      </c>
      <c r="J38" s="164">
        <f>ROUND(((SUM(BF129:BF152))*I38),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ROUND((SUM(BG129:BG152)),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ROUND((SUM(BH129:BH152)),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ROUND((SUM(BI129:BI152)),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112D-6 - SO 01.2 - Veřejná prostranství - Úpravy fasád a vstupů - Nám. Míru – č.p. 120 (hotel Květnice)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J129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282</v>
      </c>
      <c r="E101" s="193"/>
      <c r="F101" s="193"/>
      <c r="G101" s="193"/>
      <c r="H101" s="193"/>
      <c r="I101" s="193"/>
      <c r="J101" s="194">
        <f>J130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312</v>
      </c>
      <c r="E102" s="193"/>
      <c r="F102" s="193"/>
      <c r="G102" s="193"/>
      <c r="H102" s="193"/>
      <c r="I102" s="193"/>
      <c r="J102" s="194">
        <f>J133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186</v>
      </c>
      <c r="E103" s="193"/>
      <c r="F103" s="193"/>
      <c r="G103" s="193"/>
      <c r="H103" s="193"/>
      <c r="I103" s="193"/>
      <c r="J103" s="194">
        <f>J136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313</v>
      </c>
      <c r="E104" s="193"/>
      <c r="F104" s="193"/>
      <c r="G104" s="193"/>
      <c r="H104" s="193"/>
      <c r="I104" s="193"/>
      <c r="J104" s="194">
        <f>J139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187</v>
      </c>
      <c r="E105" s="193"/>
      <c r="F105" s="193"/>
      <c r="G105" s="193"/>
      <c r="H105" s="193"/>
      <c r="I105" s="193"/>
      <c r="J105" s="194">
        <f>J148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189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Revitalizace náměstí Míru v Tišnově, etapa 1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173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1" customFormat="1" ht="23.25" customHeight="1">
      <c r="B117" s="21"/>
      <c r="C117" s="22"/>
      <c r="D117" s="22"/>
      <c r="E117" s="184" t="s">
        <v>174</v>
      </c>
      <c r="F117" s="22"/>
      <c r="G117" s="22"/>
      <c r="H117" s="22"/>
      <c r="I117" s="22"/>
      <c r="J117" s="22"/>
      <c r="K117" s="22"/>
      <c r="L117" s="20"/>
    </row>
    <row r="118" s="1" customFormat="1" ht="12" customHeight="1">
      <c r="B118" s="21"/>
      <c r="C118" s="32" t="s">
        <v>175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5" t="s">
        <v>176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177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30" customHeight="1">
      <c r="A121" s="38"/>
      <c r="B121" s="39"/>
      <c r="C121" s="40"/>
      <c r="D121" s="40"/>
      <c r="E121" s="76" t="str">
        <f>E13</f>
        <v>112D-6 - SO 01.2 - Veřejná prostranství - Úpravy fasád a vstupů - Nám. Míru – č.p. 120 (hotel Květnice)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F16</f>
        <v>Tišnov</v>
      </c>
      <c r="G123" s="40"/>
      <c r="H123" s="40"/>
      <c r="I123" s="32" t="s">
        <v>22</v>
      </c>
      <c r="J123" s="79" t="str">
        <f>IF(J16="","",J16)</f>
        <v>2. 5. 2024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E19</f>
        <v>Město Tišnov, náměstí Míru 111, 666 01 Tišnov</v>
      </c>
      <c r="G125" s="40"/>
      <c r="H125" s="40"/>
      <c r="I125" s="32" t="s">
        <v>30</v>
      </c>
      <c r="J125" s="36" t="str">
        <f>E25</f>
        <v>Ing. Petr Velička autorizovaný architekt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IF(E22="","",E22)</f>
        <v>Vyplň údaj</v>
      </c>
      <c r="G126" s="40"/>
      <c r="H126" s="40"/>
      <c r="I126" s="32" t="s">
        <v>34</v>
      </c>
      <c r="J126" s="36" t="str">
        <f>E28</f>
        <v>Čiklová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0" customFormat="1" ht="29.28" customHeight="1">
      <c r="A128" s="196"/>
      <c r="B128" s="197"/>
      <c r="C128" s="198" t="s">
        <v>190</v>
      </c>
      <c r="D128" s="199" t="s">
        <v>62</v>
      </c>
      <c r="E128" s="199" t="s">
        <v>58</v>
      </c>
      <c r="F128" s="199" t="s">
        <v>59</v>
      </c>
      <c r="G128" s="199" t="s">
        <v>191</v>
      </c>
      <c r="H128" s="199" t="s">
        <v>192</v>
      </c>
      <c r="I128" s="199" t="s">
        <v>193</v>
      </c>
      <c r="J128" s="199" t="s">
        <v>181</v>
      </c>
      <c r="K128" s="200" t="s">
        <v>194</v>
      </c>
      <c r="L128" s="201"/>
      <c r="M128" s="100" t="s">
        <v>1</v>
      </c>
      <c r="N128" s="101" t="s">
        <v>41</v>
      </c>
      <c r="O128" s="101" t="s">
        <v>195</v>
      </c>
      <c r="P128" s="101" t="s">
        <v>196</v>
      </c>
      <c r="Q128" s="101" t="s">
        <v>197</v>
      </c>
      <c r="R128" s="101" t="s">
        <v>198</v>
      </c>
      <c r="S128" s="101" t="s">
        <v>199</v>
      </c>
      <c r="T128" s="102" t="s">
        <v>200</v>
      </c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</row>
    <row r="129" s="2" customFormat="1" ht="22.8" customHeight="1">
      <c r="A129" s="38"/>
      <c r="B129" s="39"/>
      <c r="C129" s="107" t="s">
        <v>201</v>
      </c>
      <c r="D129" s="40"/>
      <c r="E129" s="40"/>
      <c r="F129" s="40"/>
      <c r="G129" s="40"/>
      <c r="H129" s="40"/>
      <c r="I129" s="40"/>
      <c r="J129" s="202">
        <f>BK129</f>
        <v>0</v>
      </c>
      <c r="K129" s="40"/>
      <c r="L129" s="44"/>
      <c r="M129" s="103"/>
      <c r="N129" s="203"/>
      <c r="O129" s="104"/>
      <c r="P129" s="204">
        <f>P130+P133+P136+P139+P148</f>
        <v>0</v>
      </c>
      <c r="Q129" s="104"/>
      <c r="R129" s="204">
        <f>R130+R133+R136+R139+R148</f>
        <v>0</v>
      </c>
      <c r="S129" s="104"/>
      <c r="T129" s="205">
        <f>T130+T133+T136+T139+T148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183</v>
      </c>
      <c r="BK129" s="206">
        <f>BK130+BK133+BK136+BK139+BK148</f>
        <v>0</v>
      </c>
    </row>
    <row r="130" s="11" customFormat="1" ht="25.92" customHeight="1">
      <c r="A130" s="11"/>
      <c r="B130" s="207"/>
      <c r="C130" s="208"/>
      <c r="D130" s="209" t="s">
        <v>76</v>
      </c>
      <c r="E130" s="210" t="s">
        <v>94</v>
      </c>
      <c r="F130" s="210" t="s">
        <v>284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SUM(P131:P132)</f>
        <v>0</v>
      </c>
      <c r="Q130" s="215"/>
      <c r="R130" s="216">
        <f>SUM(R131:R132)</f>
        <v>0</v>
      </c>
      <c r="S130" s="215"/>
      <c r="T130" s="217">
        <f>SUM(T131:T132)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8" t="s">
        <v>84</v>
      </c>
      <c r="AT130" s="219" t="s">
        <v>76</v>
      </c>
      <c r="AU130" s="219" t="s">
        <v>77</v>
      </c>
      <c r="AY130" s="218" t="s">
        <v>203</v>
      </c>
      <c r="BK130" s="220">
        <f>SUM(BK131:BK132)</f>
        <v>0</v>
      </c>
    </row>
    <row r="131" s="2" customFormat="1" ht="24.15" customHeight="1">
      <c r="A131" s="38"/>
      <c r="B131" s="39"/>
      <c r="C131" s="221" t="s">
        <v>84</v>
      </c>
      <c r="D131" s="221" t="s">
        <v>204</v>
      </c>
      <c r="E131" s="222" t="s">
        <v>376</v>
      </c>
      <c r="F131" s="223" t="s">
        <v>377</v>
      </c>
      <c r="G131" s="224" t="s">
        <v>207</v>
      </c>
      <c r="H131" s="225">
        <v>0.20000000000000001</v>
      </c>
      <c r="I131" s="226"/>
      <c r="J131" s="227">
        <f>ROUND(I131*H131,2)</f>
        <v>0</v>
      </c>
      <c r="K131" s="223" t="s">
        <v>1</v>
      </c>
      <c r="L131" s="44"/>
      <c r="M131" s="228" t="s">
        <v>1</v>
      </c>
      <c r="N131" s="229" t="s">
        <v>42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125</v>
      </c>
      <c r="AT131" s="232" t="s">
        <v>204</v>
      </c>
      <c r="AU131" s="232" t="s">
        <v>84</v>
      </c>
      <c r="AY131" s="17" t="s">
        <v>203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84</v>
      </c>
      <c r="BK131" s="233">
        <f>ROUND(I131*H131,2)</f>
        <v>0</v>
      </c>
      <c r="BL131" s="17" t="s">
        <v>125</v>
      </c>
      <c r="BM131" s="232" t="s">
        <v>378</v>
      </c>
    </row>
    <row r="132" s="2" customFormat="1">
      <c r="A132" s="38"/>
      <c r="B132" s="39"/>
      <c r="C132" s="40"/>
      <c r="D132" s="234" t="s">
        <v>210</v>
      </c>
      <c r="E132" s="40"/>
      <c r="F132" s="235" t="s">
        <v>377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210</v>
      </c>
      <c r="AU132" s="17" t="s">
        <v>84</v>
      </c>
    </row>
    <row r="133" s="11" customFormat="1" ht="25.92" customHeight="1">
      <c r="A133" s="11"/>
      <c r="B133" s="207"/>
      <c r="C133" s="208"/>
      <c r="D133" s="209" t="s">
        <v>76</v>
      </c>
      <c r="E133" s="210" t="s">
        <v>320</v>
      </c>
      <c r="F133" s="210" t="s">
        <v>321</v>
      </c>
      <c r="G133" s="208"/>
      <c r="H133" s="208"/>
      <c r="I133" s="211"/>
      <c r="J133" s="212">
        <f>BK133</f>
        <v>0</v>
      </c>
      <c r="K133" s="208"/>
      <c r="L133" s="213"/>
      <c r="M133" s="214"/>
      <c r="N133" s="215"/>
      <c r="O133" s="215"/>
      <c r="P133" s="216">
        <f>SUM(P134:P135)</f>
        <v>0</v>
      </c>
      <c r="Q133" s="215"/>
      <c r="R133" s="216">
        <f>SUM(R134:R135)</f>
        <v>0</v>
      </c>
      <c r="S133" s="215"/>
      <c r="T133" s="217">
        <f>SUM(T134:T135)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8" t="s">
        <v>84</v>
      </c>
      <c r="AT133" s="219" t="s">
        <v>76</v>
      </c>
      <c r="AU133" s="219" t="s">
        <v>77</v>
      </c>
      <c r="AY133" s="218" t="s">
        <v>203</v>
      </c>
      <c r="BK133" s="220">
        <f>SUM(BK134:BK135)</f>
        <v>0</v>
      </c>
    </row>
    <row r="134" s="2" customFormat="1" ht="24.15" customHeight="1">
      <c r="A134" s="38"/>
      <c r="B134" s="39"/>
      <c r="C134" s="221" t="s">
        <v>86</v>
      </c>
      <c r="D134" s="221" t="s">
        <v>204</v>
      </c>
      <c r="E134" s="222" t="s">
        <v>379</v>
      </c>
      <c r="F134" s="223" t="s">
        <v>380</v>
      </c>
      <c r="G134" s="224" t="s">
        <v>207</v>
      </c>
      <c r="H134" s="225">
        <v>0.59999999999999998</v>
      </c>
      <c r="I134" s="226"/>
      <c r="J134" s="227">
        <f>ROUND(I134*H134,2)</f>
        <v>0</v>
      </c>
      <c r="K134" s="223" t="s">
        <v>1</v>
      </c>
      <c r="L134" s="44"/>
      <c r="M134" s="228" t="s">
        <v>1</v>
      </c>
      <c r="N134" s="229" t="s">
        <v>42</v>
      </c>
      <c r="O134" s="91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125</v>
      </c>
      <c r="AT134" s="232" t="s">
        <v>204</v>
      </c>
      <c r="AU134" s="232" t="s">
        <v>84</v>
      </c>
      <c r="AY134" s="17" t="s">
        <v>203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84</v>
      </c>
      <c r="BK134" s="233">
        <f>ROUND(I134*H134,2)</f>
        <v>0</v>
      </c>
      <c r="BL134" s="17" t="s">
        <v>125</v>
      </c>
      <c r="BM134" s="232" t="s">
        <v>381</v>
      </c>
    </row>
    <row r="135" s="2" customFormat="1">
      <c r="A135" s="38"/>
      <c r="B135" s="39"/>
      <c r="C135" s="40"/>
      <c r="D135" s="234" t="s">
        <v>210</v>
      </c>
      <c r="E135" s="40"/>
      <c r="F135" s="235" t="s">
        <v>380</v>
      </c>
      <c r="G135" s="40"/>
      <c r="H135" s="40"/>
      <c r="I135" s="236"/>
      <c r="J135" s="40"/>
      <c r="K135" s="40"/>
      <c r="L135" s="44"/>
      <c r="M135" s="237"/>
      <c r="N135" s="23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210</v>
      </c>
      <c r="AU135" s="17" t="s">
        <v>84</v>
      </c>
    </row>
    <row r="136" s="11" customFormat="1" ht="25.92" customHeight="1">
      <c r="A136" s="11"/>
      <c r="B136" s="207"/>
      <c r="C136" s="208"/>
      <c r="D136" s="209" t="s">
        <v>76</v>
      </c>
      <c r="E136" s="210" t="s">
        <v>245</v>
      </c>
      <c r="F136" s="210" t="s">
        <v>246</v>
      </c>
      <c r="G136" s="208"/>
      <c r="H136" s="208"/>
      <c r="I136" s="211"/>
      <c r="J136" s="212">
        <f>BK136</f>
        <v>0</v>
      </c>
      <c r="K136" s="208"/>
      <c r="L136" s="213"/>
      <c r="M136" s="214"/>
      <c r="N136" s="215"/>
      <c r="O136" s="215"/>
      <c r="P136" s="216">
        <f>SUM(P137:P138)</f>
        <v>0</v>
      </c>
      <c r="Q136" s="215"/>
      <c r="R136" s="216">
        <f>SUM(R137:R138)</f>
        <v>0</v>
      </c>
      <c r="S136" s="215"/>
      <c r="T136" s="217">
        <f>SUM(T137:T138)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8" t="s">
        <v>84</v>
      </c>
      <c r="AT136" s="219" t="s">
        <v>76</v>
      </c>
      <c r="AU136" s="219" t="s">
        <v>77</v>
      </c>
      <c r="AY136" s="218" t="s">
        <v>203</v>
      </c>
      <c r="BK136" s="220">
        <f>SUM(BK137:BK138)</f>
        <v>0</v>
      </c>
    </row>
    <row r="137" s="2" customFormat="1" ht="21.75" customHeight="1">
      <c r="A137" s="38"/>
      <c r="B137" s="39"/>
      <c r="C137" s="221" t="s">
        <v>94</v>
      </c>
      <c r="D137" s="221" t="s">
        <v>204</v>
      </c>
      <c r="E137" s="222" t="s">
        <v>248</v>
      </c>
      <c r="F137" s="223" t="s">
        <v>249</v>
      </c>
      <c r="G137" s="224" t="s">
        <v>220</v>
      </c>
      <c r="H137" s="225">
        <v>1.5600000000000001</v>
      </c>
      <c r="I137" s="226"/>
      <c r="J137" s="227">
        <f>ROUND(I137*H137,2)</f>
        <v>0</v>
      </c>
      <c r="K137" s="223" t="s">
        <v>1</v>
      </c>
      <c r="L137" s="44"/>
      <c r="M137" s="228" t="s">
        <v>1</v>
      </c>
      <c r="N137" s="229" t="s">
        <v>42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125</v>
      </c>
      <c r="AT137" s="232" t="s">
        <v>204</v>
      </c>
      <c r="AU137" s="232" t="s">
        <v>84</v>
      </c>
      <c r="AY137" s="17" t="s">
        <v>203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84</v>
      </c>
      <c r="BK137" s="233">
        <f>ROUND(I137*H137,2)</f>
        <v>0</v>
      </c>
      <c r="BL137" s="17" t="s">
        <v>125</v>
      </c>
      <c r="BM137" s="232" t="s">
        <v>382</v>
      </c>
    </row>
    <row r="138" s="2" customFormat="1">
      <c r="A138" s="38"/>
      <c r="B138" s="39"/>
      <c r="C138" s="40"/>
      <c r="D138" s="234" t="s">
        <v>210</v>
      </c>
      <c r="E138" s="40"/>
      <c r="F138" s="235" t="s">
        <v>249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84</v>
      </c>
    </row>
    <row r="139" s="11" customFormat="1" ht="25.92" customHeight="1">
      <c r="A139" s="11"/>
      <c r="B139" s="207"/>
      <c r="C139" s="208"/>
      <c r="D139" s="209" t="s">
        <v>76</v>
      </c>
      <c r="E139" s="210" t="s">
        <v>325</v>
      </c>
      <c r="F139" s="210" t="s">
        <v>326</v>
      </c>
      <c r="G139" s="208"/>
      <c r="H139" s="208"/>
      <c r="I139" s="211"/>
      <c r="J139" s="212">
        <f>BK139</f>
        <v>0</v>
      </c>
      <c r="K139" s="208"/>
      <c r="L139" s="213"/>
      <c r="M139" s="214"/>
      <c r="N139" s="215"/>
      <c r="O139" s="215"/>
      <c r="P139" s="216">
        <f>SUM(P140:P147)</f>
        <v>0</v>
      </c>
      <c r="Q139" s="215"/>
      <c r="R139" s="216">
        <f>SUM(R140:R147)</f>
        <v>0</v>
      </c>
      <c r="S139" s="215"/>
      <c r="T139" s="217">
        <f>SUM(T140:T147)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8" t="s">
        <v>84</v>
      </c>
      <c r="AT139" s="219" t="s">
        <v>76</v>
      </c>
      <c r="AU139" s="219" t="s">
        <v>77</v>
      </c>
      <c r="AY139" s="218" t="s">
        <v>203</v>
      </c>
      <c r="BK139" s="220">
        <f>SUM(BK140:BK147)</f>
        <v>0</v>
      </c>
    </row>
    <row r="140" s="2" customFormat="1" ht="21.75" customHeight="1">
      <c r="A140" s="38"/>
      <c r="B140" s="39"/>
      <c r="C140" s="221" t="s">
        <v>125</v>
      </c>
      <c r="D140" s="221" t="s">
        <v>204</v>
      </c>
      <c r="E140" s="222" t="s">
        <v>327</v>
      </c>
      <c r="F140" s="223" t="s">
        <v>328</v>
      </c>
      <c r="G140" s="224" t="s">
        <v>220</v>
      </c>
      <c r="H140" s="225">
        <v>1.3200000000000001</v>
      </c>
      <c r="I140" s="226"/>
      <c r="J140" s="227">
        <f>ROUND(I140*H140,2)</f>
        <v>0</v>
      </c>
      <c r="K140" s="223" t="s">
        <v>1</v>
      </c>
      <c r="L140" s="44"/>
      <c r="M140" s="228" t="s">
        <v>1</v>
      </c>
      <c r="N140" s="229" t="s">
        <v>42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125</v>
      </c>
      <c r="AT140" s="232" t="s">
        <v>204</v>
      </c>
      <c r="AU140" s="232" t="s">
        <v>84</v>
      </c>
      <c r="AY140" s="17" t="s">
        <v>203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84</v>
      </c>
      <c r="BK140" s="233">
        <f>ROUND(I140*H140,2)</f>
        <v>0</v>
      </c>
      <c r="BL140" s="17" t="s">
        <v>125</v>
      </c>
      <c r="BM140" s="232" t="s">
        <v>383</v>
      </c>
    </row>
    <row r="141" s="2" customFormat="1">
      <c r="A141" s="38"/>
      <c r="B141" s="39"/>
      <c r="C141" s="40"/>
      <c r="D141" s="234" t="s">
        <v>210</v>
      </c>
      <c r="E141" s="40"/>
      <c r="F141" s="235" t="s">
        <v>328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210</v>
      </c>
      <c r="AU141" s="17" t="s">
        <v>84</v>
      </c>
    </row>
    <row r="142" s="12" customFormat="1">
      <c r="A142" s="12"/>
      <c r="B142" s="239"/>
      <c r="C142" s="240"/>
      <c r="D142" s="234" t="s">
        <v>268</v>
      </c>
      <c r="E142" s="241" t="s">
        <v>1</v>
      </c>
      <c r="F142" s="242" t="s">
        <v>384</v>
      </c>
      <c r="G142" s="240"/>
      <c r="H142" s="243">
        <v>1.3200000000000001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9" t="s">
        <v>268</v>
      </c>
      <c r="AU142" s="249" t="s">
        <v>84</v>
      </c>
      <c r="AV142" s="12" t="s">
        <v>86</v>
      </c>
      <c r="AW142" s="12" t="s">
        <v>33</v>
      </c>
      <c r="AX142" s="12" t="s">
        <v>84</v>
      </c>
      <c r="AY142" s="249" t="s">
        <v>203</v>
      </c>
    </row>
    <row r="143" s="2" customFormat="1" ht="16.5" customHeight="1">
      <c r="A143" s="38"/>
      <c r="B143" s="39"/>
      <c r="C143" s="221" t="s">
        <v>224</v>
      </c>
      <c r="D143" s="221" t="s">
        <v>204</v>
      </c>
      <c r="E143" s="222" t="s">
        <v>330</v>
      </c>
      <c r="F143" s="223" t="s">
        <v>331</v>
      </c>
      <c r="G143" s="224" t="s">
        <v>220</v>
      </c>
      <c r="H143" s="225">
        <v>25.079999999999998</v>
      </c>
      <c r="I143" s="226"/>
      <c r="J143" s="227">
        <f>ROUND(I143*H143,2)</f>
        <v>0</v>
      </c>
      <c r="K143" s="223" t="s">
        <v>1</v>
      </c>
      <c r="L143" s="44"/>
      <c r="M143" s="228" t="s">
        <v>1</v>
      </c>
      <c r="N143" s="229" t="s">
        <v>42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125</v>
      </c>
      <c r="AT143" s="232" t="s">
        <v>204</v>
      </c>
      <c r="AU143" s="232" t="s">
        <v>84</v>
      </c>
      <c r="AY143" s="17" t="s">
        <v>203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84</v>
      </c>
      <c r="BK143" s="233">
        <f>ROUND(I143*H143,2)</f>
        <v>0</v>
      </c>
      <c r="BL143" s="17" t="s">
        <v>125</v>
      </c>
      <c r="BM143" s="232" t="s">
        <v>385</v>
      </c>
    </row>
    <row r="144" s="2" customFormat="1">
      <c r="A144" s="38"/>
      <c r="B144" s="39"/>
      <c r="C144" s="40"/>
      <c r="D144" s="234" t="s">
        <v>210</v>
      </c>
      <c r="E144" s="40"/>
      <c r="F144" s="235" t="s">
        <v>331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210</v>
      </c>
      <c r="AU144" s="17" t="s">
        <v>84</v>
      </c>
    </row>
    <row r="145" s="12" customFormat="1">
      <c r="A145" s="12"/>
      <c r="B145" s="239"/>
      <c r="C145" s="240"/>
      <c r="D145" s="234" t="s">
        <v>268</v>
      </c>
      <c r="E145" s="241" t="s">
        <v>1</v>
      </c>
      <c r="F145" s="242" t="s">
        <v>386</v>
      </c>
      <c r="G145" s="240"/>
      <c r="H145" s="243">
        <v>25.079999999999998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9" t="s">
        <v>268</v>
      </c>
      <c r="AU145" s="249" t="s">
        <v>84</v>
      </c>
      <c r="AV145" s="12" t="s">
        <v>86</v>
      </c>
      <c r="AW145" s="12" t="s">
        <v>33</v>
      </c>
      <c r="AX145" s="12" t="s">
        <v>84</v>
      </c>
      <c r="AY145" s="249" t="s">
        <v>203</v>
      </c>
    </row>
    <row r="146" s="2" customFormat="1" ht="33" customHeight="1">
      <c r="A146" s="38"/>
      <c r="B146" s="39"/>
      <c r="C146" s="221" t="s">
        <v>229</v>
      </c>
      <c r="D146" s="221" t="s">
        <v>204</v>
      </c>
      <c r="E146" s="222" t="s">
        <v>333</v>
      </c>
      <c r="F146" s="223" t="s">
        <v>334</v>
      </c>
      <c r="G146" s="224" t="s">
        <v>220</v>
      </c>
      <c r="H146" s="225">
        <v>1.3200000000000001</v>
      </c>
      <c r="I146" s="226"/>
      <c r="J146" s="227">
        <f>ROUND(I146*H146,2)</f>
        <v>0</v>
      </c>
      <c r="K146" s="223" t="s">
        <v>1</v>
      </c>
      <c r="L146" s="44"/>
      <c r="M146" s="228" t="s">
        <v>1</v>
      </c>
      <c r="N146" s="229" t="s">
        <v>42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125</v>
      </c>
      <c r="AT146" s="232" t="s">
        <v>204</v>
      </c>
      <c r="AU146" s="232" t="s">
        <v>84</v>
      </c>
      <c r="AY146" s="17" t="s">
        <v>203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84</v>
      </c>
      <c r="BK146" s="233">
        <f>ROUND(I146*H146,2)</f>
        <v>0</v>
      </c>
      <c r="BL146" s="17" t="s">
        <v>125</v>
      </c>
      <c r="BM146" s="232" t="s">
        <v>387</v>
      </c>
    </row>
    <row r="147" s="2" customFormat="1">
      <c r="A147" s="38"/>
      <c r="B147" s="39"/>
      <c r="C147" s="40"/>
      <c r="D147" s="234" t="s">
        <v>210</v>
      </c>
      <c r="E147" s="40"/>
      <c r="F147" s="235" t="s">
        <v>334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210</v>
      </c>
      <c r="AU147" s="17" t="s">
        <v>84</v>
      </c>
    </row>
    <row r="148" s="11" customFormat="1" ht="25.92" customHeight="1">
      <c r="A148" s="11"/>
      <c r="B148" s="207"/>
      <c r="C148" s="208"/>
      <c r="D148" s="209" t="s">
        <v>76</v>
      </c>
      <c r="E148" s="210" t="s">
        <v>251</v>
      </c>
      <c r="F148" s="210" t="s">
        <v>252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SUM(P149:P152)</f>
        <v>0</v>
      </c>
      <c r="Q148" s="215"/>
      <c r="R148" s="216">
        <f>SUM(R149:R152)</f>
        <v>0</v>
      </c>
      <c r="S148" s="215"/>
      <c r="T148" s="217">
        <f>SUM(T149:T152)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18" t="s">
        <v>86</v>
      </c>
      <c r="AT148" s="219" t="s">
        <v>76</v>
      </c>
      <c r="AU148" s="219" t="s">
        <v>77</v>
      </c>
      <c r="AY148" s="218" t="s">
        <v>203</v>
      </c>
      <c r="BK148" s="220">
        <f>SUM(BK149:BK152)</f>
        <v>0</v>
      </c>
    </row>
    <row r="149" s="2" customFormat="1" ht="16.5" customHeight="1">
      <c r="A149" s="38"/>
      <c r="B149" s="39"/>
      <c r="C149" s="221" t="s">
        <v>233</v>
      </c>
      <c r="D149" s="221" t="s">
        <v>204</v>
      </c>
      <c r="E149" s="222" t="s">
        <v>254</v>
      </c>
      <c r="F149" s="223" t="s">
        <v>255</v>
      </c>
      <c r="G149" s="224" t="s">
        <v>227</v>
      </c>
      <c r="H149" s="225">
        <v>25</v>
      </c>
      <c r="I149" s="226"/>
      <c r="J149" s="227">
        <f>ROUND(I149*H149,2)</f>
        <v>0</v>
      </c>
      <c r="K149" s="223" t="s">
        <v>208</v>
      </c>
      <c r="L149" s="44"/>
      <c r="M149" s="228" t="s">
        <v>1</v>
      </c>
      <c r="N149" s="229" t="s">
        <v>42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256</v>
      </c>
      <c r="AT149" s="232" t="s">
        <v>204</v>
      </c>
      <c r="AU149" s="232" t="s">
        <v>84</v>
      </c>
      <c r="AY149" s="17" t="s">
        <v>203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84</v>
      </c>
      <c r="BK149" s="233">
        <f>ROUND(I149*H149,2)</f>
        <v>0</v>
      </c>
      <c r="BL149" s="17" t="s">
        <v>256</v>
      </c>
      <c r="BM149" s="232" t="s">
        <v>388</v>
      </c>
    </row>
    <row r="150" s="2" customFormat="1">
      <c r="A150" s="38"/>
      <c r="B150" s="39"/>
      <c r="C150" s="40"/>
      <c r="D150" s="234" t="s">
        <v>210</v>
      </c>
      <c r="E150" s="40"/>
      <c r="F150" s="235" t="s">
        <v>255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210</v>
      </c>
      <c r="AU150" s="17" t="s">
        <v>84</v>
      </c>
    </row>
    <row r="151" s="2" customFormat="1" ht="21.75" customHeight="1">
      <c r="A151" s="38"/>
      <c r="B151" s="39"/>
      <c r="C151" s="221" t="s">
        <v>237</v>
      </c>
      <c r="D151" s="221" t="s">
        <v>204</v>
      </c>
      <c r="E151" s="222" t="s">
        <v>258</v>
      </c>
      <c r="F151" s="223" t="s">
        <v>259</v>
      </c>
      <c r="G151" s="224" t="s">
        <v>220</v>
      </c>
      <c r="H151" s="225">
        <v>0.0060000000000000001</v>
      </c>
      <c r="I151" s="226"/>
      <c r="J151" s="227">
        <f>ROUND(I151*H151,2)</f>
        <v>0</v>
      </c>
      <c r="K151" s="223" t="s">
        <v>208</v>
      </c>
      <c r="L151" s="44"/>
      <c r="M151" s="228" t="s">
        <v>1</v>
      </c>
      <c r="N151" s="229" t="s">
        <v>42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256</v>
      </c>
      <c r="AT151" s="232" t="s">
        <v>204</v>
      </c>
      <c r="AU151" s="232" t="s">
        <v>84</v>
      </c>
      <c r="AY151" s="17" t="s">
        <v>203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84</v>
      </c>
      <c r="BK151" s="233">
        <f>ROUND(I151*H151,2)</f>
        <v>0</v>
      </c>
      <c r="BL151" s="17" t="s">
        <v>256</v>
      </c>
      <c r="BM151" s="232" t="s">
        <v>389</v>
      </c>
    </row>
    <row r="152" s="2" customFormat="1">
      <c r="A152" s="38"/>
      <c r="B152" s="39"/>
      <c r="C152" s="40"/>
      <c r="D152" s="234" t="s">
        <v>210</v>
      </c>
      <c r="E152" s="40"/>
      <c r="F152" s="235" t="s">
        <v>259</v>
      </c>
      <c r="G152" s="40"/>
      <c r="H152" s="40"/>
      <c r="I152" s="236"/>
      <c r="J152" s="40"/>
      <c r="K152" s="40"/>
      <c r="L152" s="44"/>
      <c r="M152" s="271"/>
      <c r="N152" s="272"/>
      <c r="O152" s="273"/>
      <c r="P152" s="273"/>
      <c r="Q152" s="273"/>
      <c r="R152" s="273"/>
      <c r="S152" s="273"/>
      <c r="T152" s="274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84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VN3u03vAHVVUj9j8+Xn6zNcohTqz+dT6xEJc9DwT3nrmdPKVOmXr96IGhgvV+fmj5CHcoX+nm0UyYwE6+j+OJA==" hashValue="aCHWkjJxqAK4eE1OTF9zlTpb3WlzDpnDPa+QXdeIzpFBJmAPgfiHEAeve21iGapUOF5GooD0NBdIzksf08nPZQ==" algorithmName="SHA-512" password="CC35"/>
  <autoFilter ref="C128:K15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390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ROUND((SUM(BE125:BE130)),  2)</f>
        <v>0</v>
      </c>
      <c r="G37" s="38"/>
      <c r="H37" s="38"/>
      <c r="I37" s="165">
        <v>0.20999999999999999</v>
      </c>
      <c r="J37" s="164">
        <f>ROUND(((SUM(BE125:BE130))*I37),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ROUND((SUM(BF125:BF130)),  2)</f>
        <v>0</v>
      </c>
      <c r="G38" s="38"/>
      <c r="H38" s="38"/>
      <c r="I38" s="165">
        <v>0.12</v>
      </c>
      <c r="J38" s="164">
        <f>ROUND(((SUM(BF125:BF130))*I38),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ROUND((SUM(BG125:BG130)),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ROUND((SUM(BH125:BH130)),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ROUND((SUM(BI125:BI130)),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112D-7 - SO 01.2 - Veřejná prostranství - Úpravy fasád a vstupů - Nám. Míru – č.p. 119 zvýšení terénu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187</v>
      </c>
      <c r="E101" s="193"/>
      <c r="F101" s="193"/>
      <c r="G101" s="193"/>
      <c r="H101" s="193"/>
      <c r="I101" s="193"/>
      <c r="J101" s="194">
        <f>J126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189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Revitalizace náměstí Míru v Tišnově, etapa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173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1" customFormat="1" ht="23.25" customHeight="1">
      <c r="B113" s="21"/>
      <c r="C113" s="22"/>
      <c r="D113" s="22"/>
      <c r="E113" s="184" t="s">
        <v>174</v>
      </c>
      <c r="F113" s="22"/>
      <c r="G113" s="22"/>
      <c r="H113" s="22"/>
      <c r="I113" s="22"/>
      <c r="J113" s="22"/>
      <c r="K113" s="22"/>
      <c r="L113" s="20"/>
    </row>
    <row r="114" s="1" customFormat="1" ht="12" customHeight="1">
      <c r="B114" s="21"/>
      <c r="C114" s="32" t="s">
        <v>175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5" t="s">
        <v>176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177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E13</f>
        <v>112D-7 - SO 01.2 - Veřejná prostranství - Úpravy fasád a vstupů - Nám. Míru – č.p. 119 zvýšení terénu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F16</f>
        <v>Tišnov</v>
      </c>
      <c r="G119" s="40"/>
      <c r="H119" s="40"/>
      <c r="I119" s="32" t="s">
        <v>22</v>
      </c>
      <c r="J119" s="79" t="str">
        <f>IF(J16="","",J16)</f>
        <v>2. 5. 2024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E19</f>
        <v>Město Tišnov, náměstí Míru 111, 666 01 Tišnov</v>
      </c>
      <c r="G121" s="40"/>
      <c r="H121" s="40"/>
      <c r="I121" s="32" t="s">
        <v>30</v>
      </c>
      <c r="J121" s="36" t="str">
        <f>E25</f>
        <v>Ing. Petr Velička autorizovaný architekt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IF(E22="","",E22)</f>
        <v>Vyplň údaj</v>
      </c>
      <c r="G122" s="40"/>
      <c r="H122" s="40"/>
      <c r="I122" s="32" t="s">
        <v>34</v>
      </c>
      <c r="J122" s="36" t="str">
        <f>E28</f>
        <v>Čiklová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6"/>
      <c r="B124" s="197"/>
      <c r="C124" s="198" t="s">
        <v>190</v>
      </c>
      <c r="D124" s="199" t="s">
        <v>62</v>
      </c>
      <c r="E124" s="199" t="s">
        <v>58</v>
      </c>
      <c r="F124" s="199" t="s">
        <v>59</v>
      </c>
      <c r="G124" s="199" t="s">
        <v>191</v>
      </c>
      <c r="H124" s="199" t="s">
        <v>192</v>
      </c>
      <c r="I124" s="199" t="s">
        <v>193</v>
      </c>
      <c r="J124" s="199" t="s">
        <v>181</v>
      </c>
      <c r="K124" s="200" t="s">
        <v>194</v>
      </c>
      <c r="L124" s="201"/>
      <c r="M124" s="100" t="s">
        <v>1</v>
      </c>
      <c r="N124" s="101" t="s">
        <v>41</v>
      </c>
      <c r="O124" s="101" t="s">
        <v>195</v>
      </c>
      <c r="P124" s="101" t="s">
        <v>196</v>
      </c>
      <c r="Q124" s="101" t="s">
        <v>197</v>
      </c>
      <c r="R124" s="101" t="s">
        <v>198</v>
      </c>
      <c r="S124" s="101" t="s">
        <v>199</v>
      </c>
      <c r="T124" s="102" t="s">
        <v>200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8"/>
      <c r="B125" s="39"/>
      <c r="C125" s="107" t="s">
        <v>201</v>
      </c>
      <c r="D125" s="40"/>
      <c r="E125" s="40"/>
      <c r="F125" s="40"/>
      <c r="G125" s="40"/>
      <c r="H125" s="40"/>
      <c r="I125" s="40"/>
      <c r="J125" s="202">
        <f>BK125</f>
        <v>0</v>
      </c>
      <c r="K125" s="40"/>
      <c r="L125" s="44"/>
      <c r="M125" s="103"/>
      <c r="N125" s="203"/>
      <c r="O125" s="104"/>
      <c r="P125" s="204">
        <f>P126</f>
        <v>0</v>
      </c>
      <c r="Q125" s="104"/>
      <c r="R125" s="204">
        <f>R126</f>
        <v>0</v>
      </c>
      <c r="S125" s="104"/>
      <c r="T125" s="205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183</v>
      </c>
      <c r="BK125" s="206">
        <f>BK126</f>
        <v>0</v>
      </c>
    </row>
    <row r="126" s="11" customFormat="1" ht="25.92" customHeight="1">
      <c r="A126" s="11"/>
      <c r="B126" s="207"/>
      <c r="C126" s="208"/>
      <c r="D126" s="209" t="s">
        <v>76</v>
      </c>
      <c r="E126" s="210" t="s">
        <v>251</v>
      </c>
      <c r="F126" s="210" t="s">
        <v>252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SUM(P127:P130)</f>
        <v>0</v>
      </c>
      <c r="Q126" s="215"/>
      <c r="R126" s="216">
        <f>SUM(R127:R130)</f>
        <v>0</v>
      </c>
      <c r="S126" s="215"/>
      <c r="T126" s="217">
        <f>SUM(T127:T130)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8" t="s">
        <v>86</v>
      </c>
      <c r="AT126" s="219" t="s">
        <v>76</v>
      </c>
      <c r="AU126" s="219" t="s">
        <v>77</v>
      </c>
      <c r="AY126" s="218" t="s">
        <v>203</v>
      </c>
      <c r="BK126" s="220">
        <f>SUM(BK127:BK130)</f>
        <v>0</v>
      </c>
    </row>
    <row r="127" s="2" customFormat="1" ht="16.5" customHeight="1">
      <c r="A127" s="38"/>
      <c r="B127" s="39"/>
      <c r="C127" s="221" t="s">
        <v>84</v>
      </c>
      <c r="D127" s="221" t="s">
        <v>204</v>
      </c>
      <c r="E127" s="222" t="s">
        <v>254</v>
      </c>
      <c r="F127" s="223" t="s">
        <v>255</v>
      </c>
      <c r="G127" s="224" t="s">
        <v>227</v>
      </c>
      <c r="H127" s="225">
        <v>10</v>
      </c>
      <c r="I127" s="226"/>
      <c r="J127" s="227">
        <f>ROUND(I127*H127,2)</f>
        <v>0</v>
      </c>
      <c r="K127" s="223" t="s">
        <v>208</v>
      </c>
      <c r="L127" s="44"/>
      <c r="M127" s="228" t="s">
        <v>1</v>
      </c>
      <c r="N127" s="229" t="s">
        <v>42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256</v>
      </c>
      <c r="AT127" s="232" t="s">
        <v>204</v>
      </c>
      <c r="AU127" s="232" t="s">
        <v>84</v>
      </c>
      <c r="AY127" s="17" t="s">
        <v>203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84</v>
      </c>
      <c r="BK127" s="233">
        <f>ROUND(I127*H127,2)</f>
        <v>0</v>
      </c>
      <c r="BL127" s="17" t="s">
        <v>256</v>
      </c>
      <c r="BM127" s="232" t="s">
        <v>391</v>
      </c>
    </row>
    <row r="128" s="2" customFormat="1">
      <c r="A128" s="38"/>
      <c r="B128" s="39"/>
      <c r="C128" s="40"/>
      <c r="D128" s="234" t="s">
        <v>210</v>
      </c>
      <c r="E128" s="40"/>
      <c r="F128" s="235" t="s">
        <v>255</v>
      </c>
      <c r="G128" s="40"/>
      <c r="H128" s="40"/>
      <c r="I128" s="236"/>
      <c r="J128" s="40"/>
      <c r="K128" s="40"/>
      <c r="L128" s="44"/>
      <c r="M128" s="237"/>
      <c r="N128" s="23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210</v>
      </c>
      <c r="AU128" s="17" t="s">
        <v>84</v>
      </c>
    </row>
    <row r="129" s="2" customFormat="1" ht="21.75" customHeight="1">
      <c r="A129" s="38"/>
      <c r="B129" s="39"/>
      <c r="C129" s="221" t="s">
        <v>86</v>
      </c>
      <c r="D129" s="221" t="s">
        <v>204</v>
      </c>
      <c r="E129" s="222" t="s">
        <v>258</v>
      </c>
      <c r="F129" s="223" t="s">
        <v>259</v>
      </c>
      <c r="G129" s="224" t="s">
        <v>220</v>
      </c>
      <c r="H129" s="225">
        <v>0.002</v>
      </c>
      <c r="I129" s="226"/>
      <c r="J129" s="227">
        <f>ROUND(I129*H129,2)</f>
        <v>0</v>
      </c>
      <c r="K129" s="223" t="s">
        <v>208</v>
      </c>
      <c r="L129" s="44"/>
      <c r="M129" s="228" t="s">
        <v>1</v>
      </c>
      <c r="N129" s="229" t="s">
        <v>42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256</v>
      </c>
      <c r="AT129" s="232" t="s">
        <v>204</v>
      </c>
      <c r="AU129" s="232" t="s">
        <v>84</v>
      </c>
      <c r="AY129" s="17" t="s">
        <v>203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84</v>
      </c>
      <c r="BK129" s="233">
        <f>ROUND(I129*H129,2)</f>
        <v>0</v>
      </c>
      <c r="BL129" s="17" t="s">
        <v>256</v>
      </c>
      <c r="BM129" s="232" t="s">
        <v>392</v>
      </c>
    </row>
    <row r="130" s="2" customFormat="1">
      <c r="A130" s="38"/>
      <c r="B130" s="39"/>
      <c r="C130" s="40"/>
      <c r="D130" s="234" t="s">
        <v>210</v>
      </c>
      <c r="E130" s="40"/>
      <c r="F130" s="235" t="s">
        <v>259</v>
      </c>
      <c r="G130" s="40"/>
      <c r="H130" s="40"/>
      <c r="I130" s="236"/>
      <c r="J130" s="40"/>
      <c r="K130" s="40"/>
      <c r="L130" s="44"/>
      <c r="M130" s="271"/>
      <c r="N130" s="272"/>
      <c r="O130" s="273"/>
      <c r="P130" s="273"/>
      <c r="Q130" s="273"/>
      <c r="R130" s="273"/>
      <c r="S130" s="273"/>
      <c r="T130" s="274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210</v>
      </c>
      <c r="AU130" s="17" t="s">
        <v>84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U2zuys5rtoZ1pVNInUoTCkVIM7penGqlsgMXW3t2/qAtR5Jfk6KjU5vHvPQa/LklOlqWPEtTzimd3L3v3uqkaw==" hashValue="K2JzXTlmRuyfKIZNlx9wXGvSCSOTAp3lOmzwPO5gnQcR13gIN3Ee3M1bdIByPxjIRCh+TPqyGe6z+AMfUAV3hg==" algorithmName="SHA-512" password="CC35"/>
  <autoFilter ref="C124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172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Revitalizace náměstí Míru v Tišnově, etapa 1</v>
      </c>
      <c r="F7" s="151"/>
      <c r="G7" s="151"/>
      <c r="H7" s="151"/>
      <c r="L7" s="20"/>
    </row>
    <row r="8">
      <c r="B8" s="20"/>
      <c r="D8" s="151" t="s">
        <v>173</v>
      </c>
      <c r="L8" s="20"/>
    </row>
    <row r="9" s="1" customFormat="1" ht="23.25" customHeight="1">
      <c r="B9" s="20"/>
      <c r="E9" s="152" t="s">
        <v>174</v>
      </c>
      <c r="F9" s="1"/>
      <c r="G9" s="1"/>
      <c r="H9" s="1"/>
      <c r="L9" s="20"/>
    </row>
    <row r="10" s="1" customFormat="1" ht="12" customHeight="1">
      <c r="B10" s="20"/>
      <c r="D10" s="151" t="s">
        <v>175</v>
      </c>
      <c r="L10" s="20"/>
    </row>
    <row r="11" s="2" customFormat="1" ht="16.5" customHeight="1">
      <c r="A11" s="38"/>
      <c r="B11" s="44"/>
      <c r="C11" s="38"/>
      <c r="D11" s="38"/>
      <c r="E11" s="153" t="s">
        <v>176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177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4" t="s">
        <v>393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2. 5. 2024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37</v>
      </c>
      <c r="E34" s="38"/>
      <c r="F34" s="38"/>
      <c r="G34" s="38"/>
      <c r="H34" s="38"/>
      <c r="I34" s="38"/>
      <c r="J34" s="162">
        <f>ROUND(J125,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39</v>
      </c>
      <c r="G36" s="38"/>
      <c r="H36" s="38"/>
      <c r="I36" s="163" t="s">
        <v>38</v>
      </c>
      <c r="J36" s="163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41</v>
      </c>
      <c r="E37" s="151" t="s">
        <v>42</v>
      </c>
      <c r="F37" s="164">
        <f>ROUND((SUM(BE125:BE130)),  2)</f>
        <v>0</v>
      </c>
      <c r="G37" s="38"/>
      <c r="H37" s="38"/>
      <c r="I37" s="165">
        <v>0.20999999999999999</v>
      </c>
      <c r="J37" s="164">
        <f>ROUND(((SUM(BE125:BE130))*I37),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ROUND((SUM(BF125:BF130)),  2)</f>
        <v>0</v>
      </c>
      <c r="G38" s="38"/>
      <c r="H38" s="38"/>
      <c r="I38" s="165">
        <v>0.12</v>
      </c>
      <c r="J38" s="164">
        <f>ROUND(((SUM(BF125:BF130))*I38),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ROUND((SUM(BG125:BG130)),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ROUND((SUM(BH125:BH130)),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ROUND((SUM(BI125:BI130)),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179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Revitalizace náměstí Míru v Tišnově, etapa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173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23.25" customHeight="1">
      <c r="B87" s="21"/>
      <c r="C87" s="22"/>
      <c r="D87" s="22"/>
      <c r="E87" s="184" t="s">
        <v>174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175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176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177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112D-8 - SO 01.2 - Veřejná prostranství - Úpravy fasád a vstupů - Nám. Míru – č.p. 118 zvýšení terénu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Tišnov</v>
      </c>
      <c r="G93" s="40"/>
      <c r="H93" s="40"/>
      <c r="I93" s="32" t="s">
        <v>22</v>
      </c>
      <c r="J93" s="79" t="str">
        <f>IF(J16="","",J16)</f>
        <v>2. 5. 2024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>Město Tišnov, náměstí Míru 111, 666 01 Tišnov</v>
      </c>
      <c r="G95" s="40"/>
      <c r="H95" s="40"/>
      <c r="I95" s="32" t="s">
        <v>30</v>
      </c>
      <c r="J95" s="36" t="str">
        <f>E25</f>
        <v>Ing. Petr Velička autorizovaný architekt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Čiklová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180</v>
      </c>
      <c r="D98" s="187"/>
      <c r="E98" s="187"/>
      <c r="F98" s="187"/>
      <c r="G98" s="187"/>
      <c r="H98" s="187"/>
      <c r="I98" s="187"/>
      <c r="J98" s="188" t="s">
        <v>181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182</v>
      </c>
      <c r="D100" s="40"/>
      <c r="E100" s="40"/>
      <c r="F100" s="40"/>
      <c r="G100" s="40"/>
      <c r="H100" s="40"/>
      <c r="I100" s="40"/>
      <c r="J100" s="110">
        <f>J125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183</v>
      </c>
    </row>
    <row r="101" s="9" customFormat="1" ht="24.96" customHeight="1">
      <c r="A101" s="9"/>
      <c r="B101" s="190"/>
      <c r="C101" s="191"/>
      <c r="D101" s="192" t="s">
        <v>187</v>
      </c>
      <c r="E101" s="193"/>
      <c r="F101" s="193"/>
      <c r="G101" s="193"/>
      <c r="H101" s="193"/>
      <c r="I101" s="193"/>
      <c r="J101" s="194">
        <f>J126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189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Revitalizace náměstí Míru v Tišnově, etapa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173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1" customFormat="1" ht="23.25" customHeight="1">
      <c r="B113" s="21"/>
      <c r="C113" s="22"/>
      <c r="D113" s="22"/>
      <c r="E113" s="184" t="s">
        <v>174</v>
      </c>
      <c r="F113" s="22"/>
      <c r="G113" s="22"/>
      <c r="H113" s="22"/>
      <c r="I113" s="22"/>
      <c r="J113" s="22"/>
      <c r="K113" s="22"/>
      <c r="L113" s="20"/>
    </row>
    <row r="114" s="1" customFormat="1" ht="12" customHeight="1">
      <c r="B114" s="21"/>
      <c r="C114" s="32" t="s">
        <v>175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5" t="s">
        <v>176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177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E13</f>
        <v>112D-8 - SO 01.2 - Veřejná prostranství - Úpravy fasád a vstupů - Nám. Míru – č.p. 118 zvýšení terénu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F16</f>
        <v>Tišnov</v>
      </c>
      <c r="G119" s="40"/>
      <c r="H119" s="40"/>
      <c r="I119" s="32" t="s">
        <v>22</v>
      </c>
      <c r="J119" s="79" t="str">
        <f>IF(J16="","",J16)</f>
        <v>2. 5. 2024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E19</f>
        <v>Město Tišnov, náměstí Míru 111, 666 01 Tišnov</v>
      </c>
      <c r="G121" s="40"/>
      <c r="H121" s="40"/>
      <c r="I121" s="32" t="s">
        <v>30</v>
      </c>
      <c r="J121" s="36" t="str">
        <f>E25</f>
        <v>Ing. Petr Velička autorizovaný architekt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IF(E22="","",E22)</f>
        <v>Vyplň údaj</v>
      </c>
      <c r="G122" s="40"/>
      <c r="H122" s="40"/>
      <c r="I122" s="32" t="s">
        <v>34</v>
      </c>
      <c r="J122" s="36" t="str">
        <f>E28</f>
        <v>Čiklová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6"/>
      <c r="B124" s="197"/>
      <c r="C124" s="198" t="s">
        <v>190</v>
      </c>
      <c r="D124" s="199" t="s">
        <v>62</v>
      </c>
      <c r="E124" s="199" t="s">
        <v>58</v>
      </c>
      <c r="F124" s="199" t="s">
        <v>59</v>
      </c>
      <c r="G124" s="199" t="s">
        <v>191</v>
      </c>
      <c r="H124" s="199" t="s">
        <v>192</v>
      </c>
      <c r="I124" s="199" t="s">
        <v>193</v>
      </c>
      <c r="J124" s="199" t="s">
        <v>181</v>
      </c>
      <c r="K124" s="200" t="s">
        <v>194</v>
      </c>
      <c r="L124" s="201"/>
      <c r="M124" s="100" t="s">
        <v>1</v>
      </c>
      <c r="N124" s="101" t="s">
        <v>41</v>
      </c>
      <c r="O124" s="101" t="s">
        <v>195</v>
      </c>
      <c r="P124" s="101" t="s">
        <v>196</v>
      </c>
      <c r="Q124" s="101" t="s">
        <v>197</v>
      </c>
      <c r="R124" s="101" t="s">
        <v>198</v>
      </c>
      <c r="S124" s="101" t="s">
        <v>199</v>
      </c>
      <c r="T124" s="102" t="s">
        <v>200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8"/>
      <c r="B125" s="39"/>
      <c r="C125" s="107" t="s">
        <v>201</v>
      </c>
      <c r="D125" s="40"/>
      <c r="E125" s="40"/>
      <c r="F125" s="40"/>
      <c r="G125" s="40"/>
      <c r="H125" s="40"/>
      <c r="I125" s="40"/>
      <c r="J125" s="202">
        <f>BK125</f>
        <v>0</v>
      </c>
      <c r="K125" s="40"/>
      <c r="L125" s="44"/>
      <c r="M125" s="103"/>
      <c r="N125" s="203"/>
      <c r="O125" s="104"/>
      <c r="P125" s="204">
        <f>P126</f>
        <v>0</v>
      </c>
      <c r="Q125" s="104"/>
      <c r="R125" s="204">
        <f>R126</f>
        <v>0</v>
      </c>
      <c r="S125" s="104"/>
      <c r="T125" s="205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183</v>
      </c>
      <c r="BK125" s="206">
        <f>BK126</f>
        <v>0</v>
      </c>
    </row>
    <row r="126" s="11" customFormat="1" ht="25.92" customHeight="1">
      <c r="A126" s="11"/>
      <c r="B126" s="207"/>
      <c r="C126" s="208"/>
      <c r="D126" s="209" t="s">
        <v>76</v>
      </c>
      <c r="E126" s="210" t="s">
        <v>251</v>
      </c>
      <c r="F126" s="210" t="s">
        <v>252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SUM(P127:P130)</f>
        <v>0</v>
      </c>
      <c r="Q126" s="215"/>
      <c r="R126" s="216">
        <f>SUM(R127:R130)</f>
        <v>0</v>
      </c>
      <c r="S126" s="215"/>
      <c r="T126" s="217">
        <f>SUM(T127:T130)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8" t="s">
        <v>86</v>
      </c>
      <c r="AT126" s="219" t="s">
        <v>76</v>
      </c>
      <c r="AU126" s="219" t="s">
        <v>77</v>
      </c>
      <c r="AY126" s="218" t="s">
        <v>203</v>
      </c>
      <c r="BK126" s="220">
        <f>SUM(BK127:BK130)</f>
        <v>0</v>
      </c>
    </row>
    <row r="127" s="2" customFormat="1" ht="16.5" customHeight="1">
      <c r="A127" s="38"/>
      <c r="B127" s="39"/>
      <c r="C127" s="221" t="s">
        <v>84</v>
      </c>
      <c r="D127" s="221" t="s">
        <v>204</v>
      </c>
      <c r="E127" s="222" t="s">
        <v>254</v>
      </c>
      <c r="F127" s="223" t="s">
        <v>255</v>
      </c>
      <c r="G127" s="224" t="s">
        <v>227</v>
      </c>
      <c r="H127" s="225">
        <v>6</v>
      </c>
      <c r="I127" s="226"/>
      <c r="J127" s="227">
        <f>ROUND(I127*H127,2)</f>
        <v>0</v>
      </c>
      <c r="K127" s="223" t="s">
        <v>208</v>
      </c>
      <c r="L127" s="44"/>
      <c r="M127" s="228" t="s">
        <v>1</v>
      </c>
      <c r="N127" s="229" t="s">
        <v>42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256</v>
      </c>
      <c r="AT127" s="232" t="s">
        <v>204</v>
      </c>
      <c r="AU127" s="232" t="s">
        <v>84</v>
      </c>
      <c r="AY127" s="17" t="s">
        <v>203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84</v>
      </c>
      <c r="BK127" s="233">
        <f>ROUND(I127*H127,2)</f>
        <v>0</v>
      </c>
      <c r="BL127" s="17" t="s">
        <v>256</v>
      </c>
      <c r="BM127" s="232" t="s">
        <v>394</v>
      </c>
    </row>
    <row r="128" s="2" customFormat="1">
      <c r="A128" s="38"/>
      <c r="B128" s="39"/>
      <c r="C128" s="40"/>
      <c r="D128" s="234" t="s">
        <v>210</v>
      </c>
      <c r="E128" s="40"/>
      <c r="F128" s="235" t="s">
        <v>255</v>
      </c>
      <c r="G128" s="40"/>
      <c r="H128" s="40"/>
      <c r="I128" s="236"/>
      <c r="J128" s="40"/>
      <c r="K128" s="40"/>
      <c r="L128" s="44"/>
      <c r="M128" s="237"/>
      <c r="N128" s="23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210</v>
      </c>
      <c r="AU128" s="17" t="s">
        <v>84</v>
      </c>
    </row>
    <row r="129" s="2" customFormat="1" ht="21.75" customHeight="1">
      <c r="A129" s="38"/>
      <c r="B129" s="39"/>
      <c r="C129" s="221" t="s">
        <v>86</v>
      </c>
      <c r="D129" s="221" t="s">
        <v>204</v>
      </c>
      <c r="E129" s="222" t="s">
        <v>258</v>
      </c>
      <c r="F129" s="223" t="s">
        <v>259</v>
      </c>
      <c r="G129" s="224" t="s">
        <v>220</v>
      </c>
      <c r="H129" s="225">
        <v>0.001</v>
      </c>
      <c r="I129" s="226"/>
      <c r="J129" s="227">
        <f>ROUND(I129*H129,2)</f>
        <v>0</v>
      </c>
      <c r="K129" s="223" t="s">
        <v>208</v>
      </c>
      <c r="L129" s="44"/>
      <c r="M129" s="228" t="s">
        <v>1</v>
      </c>
      <c r="N129" s="229" t="s">
        <v>42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256</v>
      </c>
      <c r="AT129" s="232" t="s">
        <v>204</v>
      </c>
      <c r="AU129" s="232" t="s">
        <v>84</v>
      </c>
      <c r="AY129" s="17" t="s">
        <v>203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84</v>
      </c>
      <c r="BK129" s="233">
        <f>ROUND(I129*H129,2)</f>
        <v>0</v>
      </c>
      <c r="BL129" s="17" t="s">
        <v>256</v>
      </c>
      <c r="BM129" s="232" t="s">
        <v>395</v>
      </c>
    </row>
    <row r="130" s="2" customFormat="1">
      <c r="A130" s="38"/>
      <c r="B130" s="39"/>
      <c r="C130" s="40"/>
      <c r="D130" s="234" t="s">
        <v>210</v>
      </c>
      <c r="E130" s="40"/>
      <c r="F130" s="235" t="s">
        <v>259</v>
      </c>
      <c r="G130" s="40"/>
      <c r="H130" s="40"/>
      <c r="I130" s="236"/>
      <c r="J130" s="40"/>
      <c r="K130" s="40"/>
      <c r="L130" s="44"/>
      <c r="M130" s="271"/>
      <c r="N130" s="272"/>
      <c r="O130" s="273"/>
      <c r="P130" s="273"/>
      <c r="Q130" s="273"/>
      <c r="R130" s="273"/>
      <c r="S130" s="273"/>
      <c r="T130" s="274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210</v>
      </c>
      <c r="AU130" s="17" t="s">
        <v>84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2SNZfsX28WHDFX5eXoNKlwOvZOYKXH7lrwjnqdQDD4SYuPVFmh1z1ldi/Tkjcoo2+Q2WqID3hBpodel4IzVu4A==" hashValue="ZGoLuOSfJ8w3pSs6skMQLxcl6/zLigBj0ZXyO8a4ShT1lx7yG02g+66D9MXdZtgyVnZ73GOKMhDPRp9yYWtjhA==" algorithmName="SHA-512" password="CC35"/>
  <autoFilter ref="C124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Čiklová</dc:creator>
  <cp:lastModifiedBy>Veronika Čiklová</cp:lastModifiedBy>
  <dcterms:created xsi:type="dcterms:W3CDTF">2024-05-03T12:03:40Z</dcterms:created>
  <dcterms:modified xsi:type="dcterms:W3CDTF">2024-05-03T12:04:00Z</dcterms:modified>
</cp:coreProperties>
</file>